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840" windowHeight="7440" tabRatio="630" activeTab="0"/>
  </bookViews>
  <sheets>
    <sheet name="Indice" sheetId="1" r:id="rId1"/>
    <sheet name="NUMERAR" sheetId="2" r:id="rId2"/>
    <sheet name="SUMA" sheetId="3" r:id="rId3"/>
    <sheet name="SUMAR.SI" sheetId="4" r:id="rId4"/>
    <sheet name="CONTAR" sheetId="5" r:id="rId5"/>
    <sheet name="CONTARA" sheetId="6" r:id="rId6"/>
    <sheet name="CONTAR.SI" sheetId="7" r:id="rId7"/>
    <sheet name="CONTAR.SI (Decimales)" sheetId="8" r:id="rId8"/>
    <sheet name="MEDIA" sheetId="9" r:id="rId9"/>
    <sheet name="FILTRO" sheetId="10" r:id="rId10"/>
    <sheet name="PORCENTAJE" sheetId="11" r:id="rId11"/>
    <sheet name="RELACION" sheetId="12" r:id="rId12"/>
    <sheet name="VALIDACION_DATOS" sheetId="13" r:id="rId13"/>
    <sheet name="Convertir Nº-Alf" sheetId="14" r:id="rId14"/>
  </sheets>
  <externalReferences>
    <externalReference r:id="rId17"/>
  </externalReferences>
  <definedNames>
    <definedName name="_xlnm._FilterDatabase" localSheetId="9" hidden="1">'FILTRO'!$A$1:$C$50</definedName>
    <definedName name="_xlfn.COUNTIFS" hidden="1">#NAME?</definedName>
    <definedName name="_xlnm.Print_Area" localSheetId="4">'CONTAR'!$A$1:$L$28</definedName>
    <definedName name="_xlnm.Print_Area" localSheetId="6">'CONTAR.SI'!$A$1:$L$28</definedName>
    <definedName name="_xlnm.Print_Area" localSheetId="5">'CONTARA'!$A$1:$L$27</definedName>
    <definedName name="_xlnm.Print_Area" localSheetId="13">'Convertir Nº-Alf'!$A$1:$M$43</definedName>
    <definedName name="_xlnm.Print_Area" localSheetId="9">'FILTRO'!$A$1:$H$50</definedName>
    <definedName name="_xlnm.Print_Area" localSheetId="8">'MEDIA'!$A$1:$L$29</definedName>
    <definedName name="_xlnm.Print_Area" localSheetId="1">'NUMERAR'!$A$1:$L$29</definedName>
    <definedName name="_xlnm.Print_Area" localSheetId="10">'PORCENTAJE'!$A$1:$J$28</definedName>
    <definedName name="_xlnm.Print_Area" localSheetId="11">'RELACION'!$A$1:$I$26</definedName>
    <definedName name="_xlnm.Print_Area" localSheetId="2">'SUMA'!$A$1:$L$30</definedName>
    <definedName name="_xlnm.Print_Area" localSheetId="3">'SUMAR.SI'!$A$1:$L$29</definedName>
    <definedName name="_xlnm.Print_Area" localSheetId="12">'VALIDACION_DATOS'!$A$1:$Q$30</definedName>
    <definedName name="_xlnm.Print_Titles" localSheetId="9">'FILTRO'!$A:$B,'FILTRO'!$1:$1</definedName>
  </definedNames>
  <calcPr fullCalcOnLoad="1"/>
</workbook>
</file>

<file path=xl/sharedStrings.xml><?xml version="1.0" encoding="utf-8"?>
<sst xmlns="http://schemas.openxmlformats.org/spreadsheetml/2006/main" count="477" uniqueCount="190">
  <si>
    <t>Nº</t>
  </si>
  <si>
    <t>Antonio</t>
  </si>
  <si>
    <t>María</t>
  </si>
  <si>
    <t>Candelaria</t>
  </si>
  <si>
    <t>NOMBRE</t>
  </si>
  <si>
    <t>Roberto</t>
  </si>
  <si>
    <t xml:space="preserve"> =contar</t>
  </si>
  <si>
    <t>Susana</t>
  </si>
  <si>
    <t>Concepción</t>
  </si>
  <si>
    <t>Mario</t>
  </si>
  <si>
    <t>Jimena</t>
  </si>
  <si>
    <t>Consuelo</t>
  </si>
  <si>
    <t>Elisa</t>
  </si>
  <si>
    <t>Georgina</t>
  </si>
  <si>
    <t>Daniela</t>
  </si>
  <si>
    <t>Fernando</t>
  </si>
  <si>
    <t>Elisenda</t>
  </si>
  <si>
    <t>Rosario</t>
  </si>
  <si>
    <t>Margarita</t>
  </si>
  <si>
    <t>Carmelo</t>
  </si>
  <si>
    <t>Gustavo</t>
  </si>
  <si>
    <t>Armando</t>
  </si>
  <si>
    <t>Rafael</t>
  </si>
  <si>
    <t>Enero</t>
  </si>
  <si>
    <t>Febrero</t>
  </si>
  <si>
    <t>Marzo</t>
  </si>
  <si>
    <t>Abril</t>
  </si>
  <si>
    <t xml:space="preserve">Mayo </t>
  </si>
  <si>
    <t>Junio</t>
  </si>
  <si>
    <t xml:space="preserve">Total </t>
  </si>
  <si>
    <t>Por mes…</t>
  </si>
  <si>
    <t>Falta (1.200)</t>
  </si>
  <si>
    <t>SUMA LAS CELDAS COMPRENDIDAS ENTRE LA C2 Y LA C28</t>
  </si>
  <si>
    <t>CUENTA LAS CELDAS QUE TIENEN NÚMEROS</t>
  </si>
  <si>
    <t xml:space="preserve"> =contar.si(c2:c21;"si")</t>
  </si>
  <si>
    <t>si</t>
  </si>
  <si>
    <t>no</t>
  </si>
  <si>
    <t>Si…</t>
  </si>
  <si>
    <t>No…</t>
  </si>
  <si>
    <t>Excursión</t>
  </si>
  <si>
    <t>NS/NC…</t>
  </si>
  <si>
    <t>Total...</t>
  </si>
  <si>
    <t>Pagó</t>
  </si>
  <si>
    <t>Sumar 5</t>
  </si>
  <si>
    <t>Sumar 10</t>
  </si>
  <si>
    <t>Sumar 40</t>
  </si>
  <si>
    <t>Total…</t>
  </si>
  <si>
    <t xml:space="preserve"> =suma(c2:c21)</t>
  </si>
  <si>
    <t>Cuenta celdas con números</t>
  </si>
  <si>
    <t>Faltan…</t>
  </si>
  <si>
    <t>SI</t>
  </si>
  <si>
    <t>NO</t>
  </si>
  <si>
    <t>Yo que sé</t>
  </si>
  <si>
    <t>Cuenta celdas con datos</t>
  </si>
  <si>
    <t xml:space="preserve"> =contara(c2:c10)</t>
  </si>
  <si>
    <t xml:space="preserve"> =sumar.si(c2:c10;5;c2:c21)</t>
  </si>
  <si>
    <t>CUENTA CUANTAS CELDAS NO VACIAS, CON NÚMERO O CON LETRAS.</t>
  </si>
  <si>
    <t>2º Control</t>
  </si>
  <si>
    <t>3º Control</t>
  </si>
  <si>
    <t>4º Control</t>
  </si>
  <si>
    <t>5º Control</t>
  </si>
  <si>
    <t>6º Control</t>
  </si>
  <si>
    <t>1º  Control</t>
  </si>
  <si>
    <t>Nota Media</t>
  </si>
  <si>
    <t>Í N D I C E</t>
  </si>
  <si>
    <t>Curso</t>
  </si>
  <si>
    <t>LAURA</t>
  </si>
  <si>
    <t>6º</t>
  </si>
  <si>
    <t>OSCAR</t>
  </si>
  <si>
    <t>I. 4</t>
  </si>
  <si>
    <t>MOUNIR</t>
  </si>
  <si>
    <t>3º</t>
  </si>
  <si>
    <t>LAILA</t>
  </si>
  <si>
    <t>4º</t>
  </si>
  <si>
    <t>ROCIO DEL PINO</t>
  </si>
  <si>
    <t>I. 3</t>
  </si>
  <si>
    <t>SALMA</t>
  </si>
  <si>
    <t>1º</t>
  </si>
  <si>
    <t>IMRAN</t>
  </si>
  <si>
    <t>SERGIO</t>
  </si>
  <si>
    <t>Alejandra</t>
  </si>
  <si>
    <t>NICOLÁS EZEQUIEL</t>
  </si>
  <si>
    <t>MAXIMILIANO</t>
  </si>
  <si>
    <t>MARÍA DAHELIRE</t>
  </si>
  <si>
    <t>JAVIER</t>
  </si>
  <si>
    <t>LORENA</t>
  </si>
  <si>
    <t>BOCAR</t>
  </si>
  <si>
    <t>INDIRA  CATHAYSA</t>
  </si>
  <si>
    <t>FATIMATA</t>
  </si>
  <si>
    <t>SAMBA</t>
  </si>
  <si>
    <t>KAI</t>
  </si>
  <si>
    <t>2º</t>
  </si>
  <si>
    <t>ARIADNE</t>
  </si>
  <si>
    <t>AITOR</t>
  </si>
  <si>
    <t>JACQUELINE DE CARMEN</t>
  </si>
  <si>
    <t>SAUL</t>
  </si>
  <si>
    <t>SHEILA</t>
  </si>
  <si>
    <t>CARLOS</t>
  </si>
  <si>
    <t>SHAILA INDIRA</t>
  </si>
  <si>
    <t>WAIL</t>
  </si>
  <si>
    <t>ALEXIA</t>
  </si>
  <si>
    <t>DIEGO GABRIEL</t>
  </si>
  <si>
    <t>EROS</t>
  </si>
  <si>
    <t>NEREA DEL PINO</t>
  </si>
  <si>
    <t>YECENIA</t>
  </si>
  <si>
    <t>ALBERTO</t>
  </si>
  <si>
    <t>DANIEL</t>
  </si>
  <si>
    <t>MELANI</t>
  </si>
  <si>
    <t>EVELYN REGINA</t>
  </si>
  <si>
    <t>ALEJANDRA</t>
  </si>
  <si>
    <t>AINARA</t>
  </si>
  <si>
    <t>I. 5</t>
  </si>
  <si>
    <t>Sabina</t>
  </si>
  <si>
    <t>5º</t>
  </si>
  <si>
    <t>ETNA</t>
  </si>
  <si>
    <t>EVER JESÚS</t>
  </si>
  <si>
    <t>ROCÍO AYELEN</t>
  </si>
  <si>
    <t>Pablo Azael</t>
  </si>
  <si>
    <t>CLAUDIA</t>
  </si>
  <si>
    <t>IVÁN</t>
  </si>
  <si>
    <t>AIMAR</t>
  </si>
  <si>
    <t>NADINE XIOMARA</t>
  </si>
  <si>
    <t>CINTIA DEL CARMEN</t>
  </si>
  <si>
    <t>Filtro</t>
  </si>
  <si>
    <t>Porcentaje</t>
  </si>
  <si>
    <t>%</t>
  </si>
  <si>
    <t>Suma</t>
  </si>
  <si>
    <t>1º  Entrega</t>
  </si>
  <si>
    <t>2º Entrega</t>
  </si>
  <si>
    <t>3º Entrega</t>
  </si>
  <si>
    <t>4º Entrega</t>
  </si>
  <si>
    <t>SUMA EN UN RANGO DE CELDAS AQUELLAS QUE TENGAN UN CRITERIO DETERMINADO (EJ: 5)</t>
  </si>
  <si>
    <t>Relación con otra hoja  ¿?</t>
  </si>
  <si>
    <r>
      <rPr>
        <b/>
        <sz val="16"/>
        <color indexed="8"/>
        <rFont val="Calibri"/>
        <family val="2"/>
      </rPr>
      <t xml:space="preserve">(c2:c21) </t>
    </r>
    <r>
      <rPr>
        <sz val="11"/>
        <color theme="1"/>
        <rFont val="Calibri"/>
        <family val="2"/>
      </rPr>
      <t xml:space="preserve">es el </t>
    </r>
    <r>
      <rPr>
        <b/>
        <sz val="14"/>
        <color indexed="8"/>
        <rFont val="Calibri"/>
        <family val="2"/>
      </rPr>
      <t>rango</t>
    </r>
    <r>
      <rPr>
        <sz val="11"/>
        <color theme="1"/>
        <rFont val="Calibri"/>
        <family val="2"/>
      </rPr>
      <t xml:space="preserve"> de celdas sobre las que actua la fórmula.</t>
    </r>
  </si>
  <si>
    <r>
      <rPr>
        <b/>
        <sz val="16"/>
        <color indexed="8"/>
        <rFont val="Calibri"/>
        <family val="2"/>
      </rPr>
      <t>;"si"</t>
    </r>
    <r>
      <rPr>
        <sz val="11"/>
        <color theme="1"/>
        <rFont val="Calibri"/>
        <family val="2"/>
      </rPr>
      <t xml:space="preserve"> es </t>
    </r>
    <r>
      <rPr>
        <b/>
        <sz val="14"/>
        <color indexed="8"/>
        <rFont val="Calibri"/>
        <family val="2"/>
      </rPr>
      <t>criterio</t>
    </r>
    <r>
      <rPr>
        <sz val="11"/>
        <color theme="1"/>
        <rFont val="Calibri"/>
        <family val="2"/>
      </rPr>
      <t xml:space="preserve"> de texto que aplica la fórmula.</t>
    </r>
  </si>
  <si>
    <t xml:space="preserve"> =MEDIA!J2</t>
  </si>
  <si>
    <t>Título de la hoja</t>
  </si>
  <si>
    <t>Posición de la celda</t>
  </si>
  <si>
    <t xml:space="preserve"> =MEDIA…</t>
  </si>
  <si>
    <t>!J2…</t>
  </si>
  <si>
    <t>CUENTA LAS CELDAS ENTRE LA C2 Y C 21 QUE CONTIENE LA PALABRA "si"</t>
  </si>
  <si>
    <t>APELLIDOS</t>
  </si>
  <si>
    <t>NOTA</t>
  </si>
  <si>
    <t>Control</t>
  </si>
  <si>
    <t>SUMA</t>
  </si>
  <si>
    <t>MEDIA</t>
  </si>
  <si>
    <t>SB</t>
  </si>
  <si>
    <t>BI</t>
  </si>
  <si>
    <t>SU</t>
  </si>
  <si>
    <t>IN</t>
  </si>
  <si>
    <t>SUMA…</t>
  </si>
  <si>
    <t>TOTAL…</t>
  </si>
  <si>
    <t xml:space="preserve"> =contar.si (X)-contar.si(X)</t>
  </si>
  <si>
    <r>
      <t>CUENTA LAS CELDAS ENTRE LA C2 Y C 21 QUE CUMPLEN</t>
    </r>
    <r>
      <rPr>
        <b/>
        <sz val="14"/>
        <color indexed="8"/>
        <rFont val="Calibri"/>
        <family val="2"/>
      </rPr>
      <t xml:space="preserve"> DOS</t>
    </r>
    <r>
      <rPr>
        <sz val="11"/>
        <color theme="1"/>
        <rFont val="Calibri"/>
        <family val="2"/>
      </rPr>
      <t xml:space="preserve"> CONDICIONES.</t>
    </r>
  </si>
  <si>
    <t xml:space="preserve"> =A2+1</t>
  </si>
  <si>
    <t>NUMERAR DE FORMA AUTOMÁTICA UNA COLUMNA</t>
  </si>
  <si>
    <t>EJ. 1</t>
  </si>
  <si>
    <t>EJ. 2</t>
  </si>
  <si>
    <t>EJ. 3</t>
  </si>
  <si>
    <t>EJ. 4</t>
  </si>
  <si>
    <t>EJ. 5</t>
  </si>
  <si>
    <t>EJ. 6</t>
  </si>
  <si>
    <t>Validación de datos</t>
  </si>
  <si>
    <t>ENLAZAR LOS DATOS DE UNA HOJA CON OTRA HOJA</t>
  </si>
  <si>
    <t>HALLAR EL PROCENTAJE EN FUNCIÓN DE DATOS DE CELDAS</t>
  </si>
  <si>
    <t>Hallar la media</t>
  </si>
  <si>
    <t>Ctrl. 2</t>
  </si>
  <si>
    <t>Ctrl. 3</t>
  </si>
  <si>
    <t>Ctrl. 4</t>
  </si>
  <si>
    <t>Ctrl. 5</t>
  </si>
  <si>
    <t>Ctrl. 6</t>
  </si>
  <si>
    <t>Ctrl.  1</t>
  </si>
  <si>
    <t>SO</t>
  </si>
  <si>
    <t>J2</t>
  </si>
  <si>
    <t>SI(CONTAR.SI(J2;"&gt;=9,000");"SO";SI(CONTAR.SI(J2;"&gt;=7,000")-CONTAR.SI(J2;"&gt;=8,999");"NO";SI(CONTAR.SI(J2;"&gt;=6,000")-CONTAR.SI(J2;"&gt;=6,999");"BI";SI(CONTAR.SI(J2;"&gt;=5,000")-CONTAR.SI(J2;"&gt;=5,999");"SU";SI(CONTAR.SI(J2;"&gt;=4,999")-CONTAR.SI(J2;"&gt;=0,001");"IN";SI(CONTAR.SI(J2;"0,000");"Sin Nota"))))))</t>
  </si>
  <si>
    <t>Puntuación Media</t>
  </si>
  <si>
    <t>Nota</t>
  </si>
  <si>
    <t>S.N.</t>
  </si>
  <si>
    <t>CONVIERTE DATOS NUMÉRICOS EN DATOS ALFABÉTICOS (Notas académicas, de 8,05 a NO)</t>
  </si>
  <si>
    <t>"SO";SI(CONTAR.SI(J2;"&gt;=7,000")-CONTAR.SI(J2;"&gt;=8,999");"NO";</t>
  </si>
  <si>
    <t>SI(CONTAR.SI(J2;"&gt;=5,000")-CONTAR.SI(J2;"&gt;=5,999");"SU";</t>
  </si>
  <si>
    <t>Sin nota</t>
  </si>
  <si>
    <t>SI(CONTAR.SI(J2;"&gt;=6,000")-CONTAR.SI(J2;"&gt;=6,999");"BI";</t>
  </si>
  <si>
    <t>SI(CONTAR.SI(J2;"&gt;=4,999")-CONTAR.SI(J2;"&gt;=0,001");"IN";</t>
  </si>
  <si>
    <r>
      <t>SI(CONTAR.SI(J2;"0,000");"Sin Nota"</t>
    </r>
    <r>
      <rPr>
        <b/>
        <sz val="14"/>
        <color indexed="8"/>
        <rFont val="Calibri"/>
        <family val="2"/>
      </rPr>
      <t>))))))</t>
    </r>
  </si>
  <si>
    <r>
      <rPr>
        <b/>
        <sz val="14"/>
        <color indexed="8"/>
        <rFont val="Calibri"/>
        <family val="2"/>
      </rPr>
      <t xml:space="preserve"> =SI</t>
    </r>
    <r>
      <rPr>
        <sz val="11"/>
        <color theme="1"/>
        <rFont val="Calibri"/>
        <family val="2"/>
      </rPr>
      <t>(CONTAR.SI(J2;"&gt;=9,000");"SO";</t>
    </r>
  </si>
  <si>
    <t xml:space="preserve"> =SI(L3="SO";"FELICIDADES";"OTRA VEZ SERÁ")</t>
  </si>
  <si>
    <r>
      <t xml:space="preserve">Convertir Nº-Alf    </t>
    </r>
    <r>
      <rPr>
        <sz val="24"/>
        <color indexed="12"/>
        <rFont val="Calibri"/>
        <family val="2"/>
      </rPr>
      <t xml:space="preserve"> =SI</t>
    </r>
  </si>
  <si>
    <t>CONTAR.SI(C2:C21;"si")</t>
  </si>
  <si>
    <r>
      <t xml:space="preserve"> =SI(CONTAR.SI</t>
    </r>
    <r>
      <rPr>
        <b/>
        <sz val="14"/>
        <color indexed="8"/>
        <rFont val="Calibri"/>
        <family val="2"/>
      </rPr>
      <t>(J3</t>
    </r>
    <r>
      <rPr>
        <sz val="11"/>
        <color theme="1"/>
        <rFont val="Calibri"/>
        <family val="2"/>
      </rPr>
      <t>;"&gt;=9,000");"SO";SI(CONTAR.SI(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;"&gt;=7,000")-CONTAR.SI(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;"&gt;=8,999");"NO";SI(CONTAR.SI(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;"&gt;=6,000")-CONTAR.SI(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;"&gt;=6,999");"BI";SI(CONTAR.SI(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;"&gt;=5,000")-CONTAR.SI(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;"&gt;=5,999");"SU";SI(CONTAR.SI(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;"&gt;=4,999")-CONTAR.SI(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;"&gt;=0,001");"IN";SI(CONTAR.SI(</t>
    </r>
    <r>
      <rPr>
        <b/>
        <sz val="14"/>
        <color indexed="8"/>
        <rFont val="Calibri"/>
        <family val="2"/>
      </rPr>
      <t>J3</t>
    </r>
    <r>
      <rPr>
        <sz val="11"/>
        <color theme="1"/>
        <rFont val="Calibri"/>
        <family val="2"/>
      </rPr>
      <t>;"0,000");"</t>
    </r>
    <r>
      <rPr>
        <b/>
        <sz val="14"/>
        <color indexed="8"/>
        <rFont val="Calibri"/>
        <family val="2"/>
      </rPr>
      <t>S. N.</t>
    </r>
    <r>
      <rPr>
        <sz val="11"/>
        <color theme="1"/>
        <rFont val="Calibri"/>
        <family val="2"/>
      </rPr>
      <t>"))))))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</si>
</sst>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\ _€_-;\-* #,##0.0\ _€_-;_-* &quot;-&quot;?\ _€_-;_-@_-"/>
    <numFmt numFmtId="167" formatCode="#,##0.0_ ;[Red]\-#,##0.0\ "/>
    <numFmt numFmtId="168" formatCode="#,##0_ ;\-#,##0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  <numFmt numFmtId="174" formatCode="#,##0_ ;[Red]\-#,##0\ "/>
    <numFmt numFmtId="175" formatCode="#,##0.00_ ;[Red]\-#,##0.00\ "/>
    <numFmt numFmtId="176" formatCode="#,##0.000_ ;[Red]\-#,##0.000\ "/>
    <numFmt numFmtId="177" formatCode="#,##0.00_ ;\-#,##0.0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24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20"/>
      <color indexed="12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u val="single"/>
      <sz val="20"/>
      <color indexed="12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u val="single"/>
      <sz val="20"/>
      <color theme="1"/>
      <name val="Calibri"/>
      <family val="2"/>
    </font>
    <font>
      <sz val="20"/>
      <color theme="1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</font>
    <font>
      <b/>
      <sz val="18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theme="1"/>
      <name val="Calibri"/>
      <family val="2"/>
    </font>
    <font>
      <u val="single"/>
      <sz val="20"/>
      <color theme="1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164" fontId="0" fillId="0" borderId="10" xfId="48" applyNumberFormat="1" applyFont="1" applyBorder="1" applyAlignment="1">
      <alignment/>
    </xf>
    <xf numFmtId="164" fontId="61" fillId="32" borderId="10" xfId="48" applyNumberFormat="1" applyFont="1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0" xfId="0" applyBorder="1" applyAlignment="1">
      <alignment/>
    </xf>
    <xf numFmtId="0" fontId="61" fillId="0" borderId="10" xfId="0" applyFont="1" applyFill="1" applyBorder="1" applyAlignment="1">
      <alignment horizontal="right" vertical="center"/>
    </xf>
    <xf numFmtId="164" fontId="62" fillId="32" borderId="10" xfId="48" applyNumberFormat="1" applyFont="1" applyFill="1" applyBorder="1" applyAlignment="1">
      <alignment vertical="center"/>
    </xf>
    <xf numFmtId="164" fontId="61" fillId="33" borderId="10" xfId="48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12" xfId="48" applyNumberFormat="1" applyFont="1" applyBorder="1" applyAlignment="1">
      <alignment/>
    </xf>
    <xf numFmtId="164" fontId="61" fillId="32" borderId="12" xfId="48" applyNumberFormat="1" applyFont="1" applyFill="1" applyBorder="1" applyAlignment="1">
      <alignment/>
    </xf>
    <xf numFmtId="0" fontId="61" fillId="0" borderId="13" xfId="0" applyFont="1" applyBorder="1" applyAlignment="1">
      <alignment horizontal="center" vertical="center"/>
    </xf>
    <xf numFmtId="167" fontId="0" fillId="34" borderId="12" xfId="48" applyNumberFormat="1" applyFont="1" applyFill="1" applyBorder="1" applyAlignment="1">
      <alignment/>
    </xf>
    <xf numFmtId="167" fontId="0" fillId="34" borderId="10" xfId="48" applyNumberFormat="1" applyFont="1" applyFill="1" applyBorder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0" fillId="0" borderId="12" xfId="48" applyNumberFormat="1" applyFont="1" applyBorder="1" applyAlignment="1">
      <alignment horizontal="center" vertical="center"/>
    </xf>
    <xf numFmtId="164" fontId="0" fillId="0" borderId="10" xfId="48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168" fontId="61" fillId="33" borderId="10" xfId="4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/>
    </xf>
    <xf numFmtId="168" fontId="61" fillId="34" borderId="10" xfId="48" applyNumberFormat="1" applyFont="1" applyFill="1" applyBorder="1" applyAlignment="1">
      <alignment horizontal="center" vertical="center" wrapText="1"/>
    </xf>
    <xf numFmtId="168" fontId="61" fillId="32" borderId="14" xfId="48" applyNumberFormat="1" applyFont="1" applyFill="1" applyBorder="1" applyAlignment="1">
      <alignment horizontal="center" vertical="center" wrapText="1"/>
    </xf>
    <xf numFmtId="168" fontId="0" fillId="35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1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5" fillId="0" borderId="15" xfId="45" applyFont="1" applyBorder="1" applyAlignment="1" applyProtection="1">
      <alignment/>
      <protection/>
    </xf>
    <xf numFmtId="0" fontId="66" fillId="0" borderId="15" xfId="0" applyFont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2" fontId="0" fillId="37" borderId="10" xfId="0" applyNumberFormat="1" applyFill="1" applyBorder="1" applyAlignment="1">
      <alignment horizontal="left" vertical="center"/>
    </xf>
    <xf numFmtId="0" fontId="0" fillId="36" borderId="0" xfId="0" applyFill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64" fontId="61" fillId="32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vertical="center"/>
    </xf>
    <xf numFmtId="167" fontId="0" fillId="34" borderId="12" xfId="48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164" fontId="61" fillId="32" borderId="12" xfId="48" applyNumberFormat="1" applyFont="1" applyFill="1" applyBorder="1" applyAlignment="1">
      <alignment horizontal="center" vertical="center"/>
    </xf>
    <xf numFmtId="164" fontId="61" fillId="32" borderId="10" xfId="48" applyNumberFormat="1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61" fillId="34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68" fillId="0" borderId="0" xfId="0" applyFont="1" applyAlignment="1">
      <alignment horizontal="center"/>
    </xf>
    <xf numFmtId="0" fontId="69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12" xfId="0" applyFont="1" applyBorder="1" applyAlignment="1" applyProtection="1">
      <alignment vertical="center"/>
      <protection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3" fontId="70" fillId="38" borderId="18" xfId="0" applyNumberFormat="1" applyFont="1" applyFill="1" applyBorder="1" applyAlignment="1">
      <alignment horizontal="center" vertical="center"/>
    </xf>
    <xf numFmtId="173" fontId="70" fillId="39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7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75" fillId="0" borderId="0" xfId="0" applyFont="1" applyAlignment="1">
      <alignment horizontal="center"/>
    </xf>
    <xf numFmtId="0" fontId="74" fillId="0" borderId="11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73" fontId="70" fillId="2" borderId="18" xfId="0" applyNumberFormat="1" applyFont="1" applyFill="1" applyBorder="1" applyAlignment="1">
      <alignment horizontal="center" vertical="center"/>
    </xf>
    <xf numFmtId="173" fontId="70" fillId="10" borderId="10" xfId="0" applyNumberFormat="1" applyFont="1" applyFill="1" applyBorder="1" applyAlignment="1">
      <alignment horizontal="center" vertical="center"/>
    </xf>
    <xf numFmtId="173" fontId="70" fillId="10" borderId="18" xfId="0" applyNumberFormat="1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 wrapText="1"/>
    </xf>
    <xf numFmtId="173" fontId="70" fillId="7" borderId="18" xfId="0" applyNumberFormat="1" applyFon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5" fillId="0" borderId="15" xfId="45" applyFont="1" applyBorder="1" applyAlignment="1" applyProtection="1">
      <alignment horizontal="left" vertical="center"/>
      <protection/>
    </xf>
    <xf numFmtId="173" fontId="0" fillId="0" borderId="10" xfId="0" applyNumberForma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5" fontId="0" fillId="37" borderId="12" xfId="48" applyNumberFormat="1" applyFont="1" applyFill="1" applyBorder="1" applyAlignment="1">
      <alignment/>
    </xf>
    <xf numFmtId="0" fontId="0" fillId="37" borderId="0" xfId="0" applyFill="1" applyAlignment="1">
      <alignment horizontal="left" vertical="top" wrapText="1"/>
    </xf>
    <xf numFmtId="0" fontId="69" fillId="39" borderId="10" xfId="0" applyFont="1" applyFill="1" applyBorder="1" applyAlignment="1">
      <alignment horizontal="center" vertical="center"/>
    </xf>
    <xf numFmtId="173" fontId="0" fillId="37" borderId="10" xfId="0" applyNumberForma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177" fontId="61" fillId="37" borderId="12" xfId="48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0" fillId="37" borderId="0" xfId="0" applyFill="1" applyAlignment="1">
      <alignment horizontal="left" vertical="center"/>
    </xf>
    <xf numFmtId="0" fontId="0" fillId="0" borderId="0" xfId="0" applyAlignment="1">
      <alignment wrapText="1"/>
    </xf>
    <xf numFmtId="0" fontId="0" fillId="37" borderId="0" xfId="0" applyFill="1" applyAlignment="1">
      <alignment wrapText="1"/>
    </xf>
    <xf numFmtId="0" fontId="0" fillId="37" borderId="0" xfId="0" applyFill="1" applyAlignment="1">
      <alignment horizontal="left" vertical="top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75" fillId="0" borderId="0" xfId="0" applyFont="1" applyAlignment="1">
      <alignment horizontal="right"/>
    </xf>
    <xf numFmtId="0" fontId="79" fillId="0" borderId="0" xfId="0" applyFont="1" applyAlignment="1">
      <alignment horizontal="right" wrapText="1"/>
    </xf>
    <xf numFmtId="0" fontId="61" fillId="0" borderId="0" xfId="0" applyFont="1" applyAlignment="1">
      <alignment horizontal="right" wrapText="1"/>
    </xf>
    <xf numFmtId="0" fontId="0" fillId="37" borderId="0" xfId="0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6" fillId="39" borderId="21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23</xdr:row>
      <xdr:rowOff>66675</xdr:rowOff>
    </xdr:from>
    <xdr:to>
      <xdr:col>3</xdr:col>
      <xdr:colOff>38100</xdr:colOff>
      <xdr:row>25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5657850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6</xdr:row>
      <xdr:rowOff>180975</xdr:rowOff>
    </xdr:from>
    <xdr:to>
      <xdr:col>6</xdr:col>
      <xdr:colOff>495300</xdr:colOff>
      <xdr:row>15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0" y="1647825"/>
          <a:ext cx="16954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</xdr:row>
      <xdr:rowOff>19050</xdr:rowOff>
    </xdr:from>
    <xdr:to>
      <xdr:col>7</xdr:col>
      <xdr:colOff>752475</xdr:colOff>
      <xdr:row>5</xdr:row>
      <xdr:rowOff>152400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2781300" y="342900"/>
          <a:ext cx="3457575" cy="104775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filtran una serie de datos que cumplen un criterio determinado. Se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elige picando en el triángulito.</a:t>
          </a:r>
        </a:p>
      </xdr:txBody>
    </xdr:sp>
    <xdr:clientData/>
  </xdr:twoCellAnchor>
  <xdr:twoCellAnchor>
    <xdr:from>
      <xdr:col>3</xdr:col>
      <xdr:colOff>19050</xdr:colOff>
      <xdr:row>0</xdr:row>
      <xdr:rowOff>276225</xdr:rowOff>
    </xdr:from>
    <xdr:to>
      <xdr:col>3</xdr:col>
      <xdr:colOff>352425</xdr:colOff>
      <xdr:row>1</xdr:row>
      <xdr:rowOff>38100</xdr:rowOff>
    </xdr:to>
    <xdr:sp>
      <xdr:nvSpPr>
        <xdr:cNvPr id="3" name="8 Conector recto de flecha"/>
        <xdr:cNvSpPr>
          <a:spLocks/>
        </xdr:cNvSpPr>
      </xdr:nvSpPr>
      <xdr:spPr>
        <a:xfrm rot="10800000">
          <a:off x="2457450" y="276225"/>
          <a:ext cx="333375" cy="85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9525</xdr:rowOff>
    </xdr:from>
    <xdr:to>
      <xdr:col>9</xdr:col>
      <xdr:colOff>1409700</xdr:colOff>
      <xdr:row>16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086225" y="3638550"/>
          <a:ext cx="3810000" cy="5334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Sumar cifras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consecutivas entre dos celdas en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horizontal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suma(C2:F2)</a:t>
          </a:r>
        </a:p>
      </xdr:txBody>
    </xdr:sp>
    <xdr:clientData/>
  </xdr:twoCellAnchor>
  <xdr:oneCellAnchor>
    <xdr:from>
      <xdr:col>0</xdr:col>
      <xdr:colOff>0</xdr:colOff>
      <xdr:row>10</xdr:row>
      <xdr:rowOff>104775</xdr:rowOff>
    </xdr:from>
    <xdr:ext cx="4105275" cy="561975"/>
    <xdr:sp>
      <xdr:nvSpPr>
        <xdr:cNvPr id="2" name="2 CuadroTexto"/>
        <xdr:cNvSpPr txBox="1">
          <a:spLocks noChangeArrowheads="1"/>
        </xdr:cNvSpPr>
      </xdr:nvSpPr>
      <xdr:spPr>
        <a:xfrm>
          <a:off x="0" y="2857500"/>
          <a:ext cx="4105275" cy="561975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Halla el porcentaje de cada persona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en relación al TOTAL (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=(G2*100)/G7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1</xdr:row>
      <xdr:rowOff>133350</xdr:rowOff>
    </xdr:from>
    <xdr:ext cx="5114925" cy="904875"/>
    <xdr:sp>
      <xdr:nvSpPr>
        <xdr:cNvPr id="1" name="2 CuadroTexto"/>
        <xdr:cNvSpPr txBox="1">
          <a:spLocks noChangeArrowheads="1"/>
        </xdr:cNvSpPr>
      </xdr:nvSpPr>
      <xdr:spPr>
        <a:xfrm>
          <a:off x="2200275" y="590550"/>
          <a:ext cx="5114925" cy="90487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COLOCA EN ESTA CELDA LO MISMO QUE ESTÁ EN LA CELDA ORIGINAL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MEDIA!B2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Si cambio en  MEDIA!B2 también se cambia automáticamente en esta celda.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=MEDIA!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B2</a:t>
          </a:r>
        </a:p>
      </xdr:txBody>
    </xdr:sp>
    <xdr:clientData/>
  </xdr:oneCellAnchor>
  <xdr:oneCellAnchor>
    <xdr:from>
      <xdr:col>3</xdr:col>
      <xdr:colOff>285750</xdr:colOff>
      <xdr:row>5</xdr:row>
      <xdr:rowOff>228600</xdr:rowOff>
    </xdr:from>
    <xdr:ext cx="5105400" cy="904875"/>
    <xdr:sp>
      <xdr:nvSpPr>
        <xdr:cNvPr id="2" name="3 CuadroTexto"/>
        <xdr:cNvSpPr txBox="1">
          <a:spLocks noChangeArrowheads="1"/>
        </xdr:cNvSpPr>
      </xdr:nvSpPr>
      <xdr:spPr>
        <a:xfrm>
          <a:off x="2247900" y="1790700"/>
          <a:ext cx="5105400" cy="90487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COLOCA EN ESTA CELDA LO MISMO QUE ESTÁ EN LA CELDA ORIGINAL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MEDIA!J2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Si cambio en  MEDIA!J2 también se cambia automáticamente en esta celda.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=MEDIA!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J2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21</xdr:row>
      <xdr:rowOff>114300</xdr:rowOff>
    </xdr:from>
    <xdr:to>
      <xdr:col>13</xdr:col>
      <xdr:colOff>276225</xdr:colOff>
      <xdr:row>29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00"/>
          <a:ext cx="6477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9525</xdr:rowOff>
    </xdr:from>
    <xdr:to>
      <xdr:col>13</xdr:col>
      <xdr:colOff>247650</xdr:colOff>
      <xdr:row>1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952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</xdr:row>
      <xdr:rowOff>47625</xdr:rowOff>
    </xdr:from>
    <xdr:to>
      <xdr:col>16</xdr:col>
      <xdr:colOff>609600</xdr:colOff>
      <xdr:row>17</xdr:row>
      <xdr:rowOff>114300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923925"/>
          <a:ext cx="38385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2</xdr:row>
      <xdr:rowOff>0</xdr:rowOff>
    </xdr:from>
    <xdr:ext cx="2552700" cy="542925"/>
    <xdr:sp>
      <xdr:nvSpPr>
        <xdr:cNvPr id="1" name="1 CuadroTexto"/>
        <xdr:cNvSpPr txBox="1">
          <a:spLocks noChangeArrowheads="1"/>
        </xdr:cNvSpPr>
      </xdr:nvSpPr>
      <xdr:spPr>
        <a:xfrm>
          <a:off x="2838450" y="666750"/>
          <a:ext cx="2552700" cy="54292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Colocamos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primer número de la lista</a:t>
          </a:r>
        </a:p>
      </xdr:txBody>
    </xdr:sp>
    <xdr:clientData/>
  </xdr:oneCellAnchor>
  <xdr:oneCellAnchor>
    <xdr:from>
      <xdr:col>4</xdr:col>
      <xdr:colOff>9525</xdr:colOff>
      <xdr:row>6</xdr:row>
      <xdr:rowOff>123825</xdr:rowOff>
    </xdr:from>
    <xdr:ext cx="4048125" cy="1000125"/>
    <xdr:sp>
      <xdr:nvSpPr>
        <xdr:cNvPr id="2" name="2 CuadroTexto"/>
        <xdr:cNvSpPr txBox="1">
          <a:spLocks noChangeArrowheads="1"/>
        </xdr:cNvSpPr>
      </xdr:nvSpPr>
      <xdr:spPr>
        <a:xfrm>
          <a:off x="2828925" y="1628775"/>
          <a:ext cx="4048125" cy="1000125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Colocar la fórmula en la celda consecutiva inferior.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copiarla y pegarla en el resto de las celdas de la columna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=A2+1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23</xdr:row>
      <xdr:rowOff>9525</xdr:rowOff>
    </xdr:from>
    <xdr:to>
      <xdr:col>5</xdr:col>
      <xdr:colOff>361950</xdr:colOff>
      <xdr:row>25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0" y="5095875"/>
          <a:ext cx="3829050" cy="5334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Sumar cifras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consecutivas entre dos celdas en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horizontal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suma(C2:H2)</a:t>
          </a:r>
        </a:p>
      </xdr:txBody>
    </xdr:sp>
    <xdr:clientData/>
  </xdr:twoCellAnchor>
  <xdr:oneCellAnchor>
    <xdr:from>
      <xdr:col>6</xdr:col>
      <xdr:colOff>19050</xdr:colOff>
      <xdr:row>22</xdr:row>
      <xdr:rowOff>190500</xdr:rowOff>
    </xdr:from>
    <xdr:ext cx="4391025" cy="809625"/>
    <xdr:sp>
      <xdr:nvSpPr>
        <xdr:cNvPr id="2" name="2 CuadroTexto"/>
        <xdr:cNvSpPr txBox="1">
          <a:spLocks noChangeArrowheads="1"/>
        </xdr:cNvSpPr>
      </xdr:nvSpPr>
      <xdr:spPr>
        <a:xfrm>
          <a:off x="4619625" y="5086350"/>
          <a:ext cx="4391025" cy="809625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Restar una cantidad final  (1.200) de una suma de cantidades mensuales.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=1.200-I2
</a:t>
          </a:r>
        </a:p>
      </xdr:txBody>
    </xdr:sp>
    <xdr:clientData/>
  </xdr:oneCellAnchor>
  <xdr:twoCellAnchor>
    <xdr:from>
      <xdr:col>0</xdr:col>
      <xdr:colOff>295275</xdr:colOff>
      <xdr:row>26</xdr:row>
      <xdr:rowOff>171450</xdr:rowOff>
    </xdr:from>
    <xdr:to>
      <xdr:col>5</xdr:col>
      <xdr:colOff>0</xdr:colOff>
      <xdr:row>29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95275" y="5829300"/>
          <a:ext cx="3457575" cy="552450"/>
        </a:xfrm>
        <a:prstGeom prst="rect">
          <a:avLst/>
        </a:prstGeom>
        <a:solidFill>
          <a:srgbClr val="CC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Sumar cifras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consecutivas entre dos celdas en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vertical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=suma(C2:C21)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742950</xdr:colOff>
      <xdr:row>1</xdr:row>
      <xdr:rowOff>19050</xdr:rowOff>
    </xdr:from>
    <xdr:ext cx="3676650" cy="1009650"/>
    <xdr:sp>
      <xdr:nvSpPr>
        <xdr:cNvPr id="1" name="1 CuadroTexto"/>
        <xdr:cNvSpPr txBox="1">
          <a:spLocks noChangeArrowheads="1"/>
        </xdr:cNvSpPr>
      </xdr:nvSpPr>
      <xdr:spPr>
        <a:xfrm>
          <a:off x="3400425" y="476250"/>
          <a:ext cx="3676650" cy="1009650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  solo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aquellas celdas que contengan el número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"5"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=SUMAR.SI(C2:C21;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;C2:C21)
</a:t>
          </a:r>
        </a:p>
      </xdr:txBody>
    </xdr:sp>
    <xdr:clientData/>
  </xdr:oneCellAnchor>
  <xdr:oneCellAnchor>
    <xdr:from>
      <xdr:col>5</xdr:col>
      <xdr:colOff>0</xdr:colOff>
      <xdr:row>6</xdr:row>
      <xdr:rowOff>152400</xdr:rowOff>
    </xdr:from>
    <xdr:ext cx="3695700" cy="942975"/>
    <xdr:sp>
      <xdr:nvSpPr>
        <xdr:cNvPr id="2" name="2 CuadroTexto"/>
        <xdr:cNvSpPr txBox="1">
          <a:spLocks noChangeArrowheads="1"/>
        </xdr:cNvSpPr>
      </xdr:nvSpPr>
      <xdr:spPr>
        <a:xfrm>
          <a:off x="3419475" y="1657350"/>
          <a:ext cx="3695700" cy="942975"/>
        </a:xfrm>
        <a:prstGeom prst="rect">
          <a:avLst/>
        </a:prstGeom>
        <a:solidFill>
          <a:srgbClr val="CC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  solo aquellas celdas que contengan el número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"10".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=SUMAR.SI(C2:C21;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;C2:C21)
</a:t>
          </a:r>
        </a:p>
      </xdr:txBody>
    </xdr:sp>
    <xdr:clientData/>
  </xdr:oneCellAnchor>
  <xdr:oneCellAnchor>
    <xdr:from>
      <xdr:col>5</xdr:col>
      <xdr:colOff>19050</xdr:colOff>
      <xdr:row>13</xdr:row>
      <xdr:rowOff>0</xdr:rowOff>
    </xdr:from>
    <xdr:ext cx="3638550" cy="933450"/>
    <xdr:sp>
      <xdr:nvSpPr>
        <xdr:cNvPr id="3" name="3 CuadroTexto"/>
        <xdr:cNvSpPr txBox="1">
          <a:spLocks noChangeArrowheads="1"/>
        </xdr:cNvSpPr>
      </xdr:nvSpPr>
      <xdr:spPr>
        <a:xfrm>
          <a:off x="3438525" y="2971800"/>
          <a:ext cx="3638550" cy="93345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  solo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aquellas celdas que contengan el número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"40"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=SUMAR.SI(C2:C21;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;C2:C21)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9525</xdr:colOff>
      <xdr:row>21</xdr:row>
      <xdr:rowOff>0</xdr:rowOff>
    </xdr:from>
    <xdr:ext cx="4629150" cy="1047750"/>
    <xdr:sp>
      <xdr:nvSpPr>
        <xdr:cNvPr id="4" name="4 CuadroTexto"/>
        <xdr:cNvSpPr txBox="1">
          <a:spLocks noChangeArrowheads="1"/>
        </xdr:cNvSpPr>
      </xdr:nvSpPr>
      <xdr:spPr>
        <a:xfrm>
          <a:off x="3429000" y="4648200"/>
          <a:ext cx="4629150" cy="104775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Sumar cifras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consecutivas entre dos celdas 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vertical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comprobar que  están recogidos todos los criterios.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=suma(C22:C24)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742950</xdr:colOff>
      <xdr:row>1</xdr:row>
      <xdr:rowOff>19050</xdr:rowOff>
    </xdr:from>
    <xdr:ext cx="2466975" cy="876300"/>
    <xdr:sp>
      <xdr:nvSpPr>
        <xdr:cNvPr id="1" name="1 CuadroTexto"/>
        <xdr:cNvSpPr txBox="1">
          <a:spLocks noChangeArrowheads="1"/>
        </xdr:cNvSpPr>
      </xdr:nvSpPr>
      <xdr:spPr>
        <a:xfrm>
          <a:off x="3400425" y="476250"/>
          <a:ext cx="2466975" cy="876300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Cuenta cuantas celdas tienen número.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=CONTAR(C2:C21)
</a:t>
          </a:r>
        </a:p>
      </xdr:txBody>
    </xdr:sp>
    <xdr:clientData/>
  </xdr:oneCellAnchor>
  <xdr:oneCellAnchor>
    <xdr:from>
      <xdr:col>5</xdr:col>
      <xdr:colOff>19050</xdr:colOff>
      <xdr:row>7</xdr:row>
      <xdr:rowOff>190500</xdr:rowOff>
    </xdr:from>
    <xdr:ext cx="3695700" cy="942975"/>
    <xdr:sp>
      <xdr:nvSpPr>
        <xdr:cNvPr id="2" name="5 CuadroTexto"/>
        <xdr:cNvSpPr txBox="1">
          <a:spLocks noChangeArrowheads="1"/>
        </xdr:cNvSpPr>
      </xdr:nvSpPr>
      <xdr:spPr>
        <a:xfrm>
          <a:off x="3438525" y="1905000"/>
          <a:ext cx="3695700" cy="94297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Resta dos celdas para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saber cuantas celdas faltan con datos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=20-C22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742950</xdr:colOff>
      <xdr:row>1</xdr:row>
      <xdr:rowOff>19050</xdr:rowOff>
    </xdr:from>
    <xdr:ext cx="4171950" cy="876300"/>
    <xdr:sp>
      <xdr:nvSpPr>
        <xdr:cNvPr id="1" name="1 CuadroTexto"/>
        <xdr:cNvSpPr txBox="1">
          <a:spLocks noChangeArrowheads="1"/>
        </xdr:cNvSpPr>
      </xdr:nvSpPr>
      <xdr:spPr>
        <a:xfrm>
          <a:off x="3400425" y="476250"/>
          <a:ext cx="4171950" cy="8763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Cuenta cuantas celdas NO VACIAS,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números o con letras.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=CONTARA(C2:C21)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</xdr:row>
      <xdr:rowOff>9525</xdr:rowOff>
    </xdr:from>
    <xdr:ext cx="4629150" cy="923925"/>
    <xdr:sp>
      <xdr:nvSpPr>
        <xdr:cNvPr id="1" name="2 CuadroTexto"/>
        <xdr:cNvSpPr txBox="1">
          <a:spLocks noChangeArrowheads="1"/>
        </xdr:cNvSpPr>
      </xdr:nvSpPr>
      <xdr:spPr>
        <a:xfrm>
          <a:off x="3467100" y="466725"/>
          <a:ext cx="4629150" cy="923925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Cuenta las celdas entre la C2 y la C21 (Rango) que contienen el criterio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"si"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=CONTAR.SI(C2:C21;"SI")
</a:t>
          </a:r>
        </a:p>
      </xdr:txBody>
    </xdr:sp>
    <xdr:clientData/>
  </xdr:oneCellAnchor>
  <xdr:oneCellAnchor>
    <xdr:from>
      <xdr:col>5</xdr:col>
      <xdr:colOff>0</xdr:colOff>
      <xdr:row>7</xdr:row>
      <xdr:rowOff>9525</xdr:rowOff>
    </xdr:from>
    <xdr:ext cx="4629150" cy="895350"/>
    <xdr:sp>
      <xdr:nvSpPr>
        <xdr:cNvPr id="2" name="5 CuadroTexto"/>
        <xdr:cNvSpPr txBox="1">
          <a:spLocks noChangeArrowheads="1"/>
        </xdr:cNvSpPr>
      </xdr:nvSpPr>
      <xdr:spPr>
        <a:xfrm>
          <a:off x="3457575" y="1724025"/>
          <a:ext cx="4629150" cy="895350"/>
        </a:xfrm>
        <a:prstGeom prst="rect">
          <a:avLst/>
        </a:prstGeom>
        <a:solidFill>
          <a:srgbClr val="CC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Cuenta las celdas entre la C2 y la C21 (Rango) que contienen el criterio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"no"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=CONTAR.SI(C2:C21;"NO")
</a:t>
          </a:r>
        </a:p>
      </xdr:txBody>
    </xdr:sp>
    <xdr:clientData/>
  </xdr:oneCellAnchor>
  <xdr:oneCellAnchor>
    <xdr:from>
      <xdr:col>5</xdr:col>
      <xdr:colOff>19050</xdr:colOff>
      <xdr:row>13</xdr:row>
      <xdr:rowOff>19050</xdr:rowOff>
    </xdr:from>
    <xdr:ext cx="4629150" cy="923925"/>
    <xdr:sp>
      <xdr:nvSpPr>
        <xdr:cNvPr id="3" name="6 CuadroTexto"/>
        <xdr:cNvSpPr txBox="1">
          <a:spLocks noChangeArrowheads="1"/>
        </xdr:cNvSpPr>
      </xdr:nvSpPr>
      <xdr:spPr>
        <a:xfrm>
          <a:off x="3476625" y="2990850"/>
          <a:ext cx="4629150" cy="9239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Cuenta las celdas entre la C2 y la C21 (Rango) que están en blanco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=CONTAR.SI(C2:C21;"")
</a:t>
          </a:r>
        </a:p>
      </xdr:txBody>
    </xdr:sp>
    <xdr:clientData/>
  </xdr:oneCellAnchor>
  <xdr:oneCellAnchor>
    <xdr:from>
      <xdr:col>5</xdr:col>
      <xdr:colOff>9525</xdr:colOff>
      <xdr:row>19</xdr:row>
      <xdr:rowOff>19050</xdr:rowOff>
    </xdr:from>
    <xdr:ext cx="4629150" cy="1047750"/>
    <xdr:sp>
      <xdr:nvSpPr>
        <xdr:cNvPr id="4" name="7 CuadroTexto"/>
        <xdr:cNvSpPr txBox="1">
          <a:spLocks noChangeArrowheads="1"/>
        </xdr:cNvSpPr>
      </xdr:nvSpPr>
      <xdr:spPr>
        <a:xfrm>
          <a:off x="3467100" y="4248150"/>
          <a:ext cx="4629150" cy="104775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Sumar cifras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consecutivas entre dos celdas 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vertical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comprobar que  están recogidos todos los criterios.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=suma(C22:C24)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1</xdr:row>
      <xdr:rowOff>9525</xdr:rowOff>
    </xdr:from>
    <xdr:ext cx="4848225" cy="923925"/>
    <xdr:sp>
      <xdr:nvSpPr>
        <xdr:cNvPr id="1" name="1 CuadroTexto"/>
        <xdr:cNvSpPr txBox="1">
          <a:spLocks noChangeArrowheads="1"/>
        </xdr:cNvSpPr>
      </xdr:nvSpPr>
      <xdr:spPr>
        <a:xfrm>
          <a:off x="6057900" y="333375"/>
          <a:ext cx="4848225" cy="923925"/>
        </a:xfrm>
        <a:prstGeom prst="rect">
          <a:avLst/>
        </a:prstGeom>
        <a:solidFill>
          <a:srgbClr val="D7E4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Cuenta las celdas entre la K2 y la K17 (Rango) que contienen el criterio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"&gt;=9"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=CONTAR.SI(K2:K17;"&gt;=9")
</a:t>
          </a:r>
        </a:p>
      </xdr:txBody>
    </xdr:sp>
    <xdr:clientData/>
  </xdr:oneCellAnchor>
  <xdr:oneCellAnchor>
    <xdr:from>
      <xdr:col>14</xdr:col>
      <xdr:colOff>28575</xdr:colOff>
      <xdr:row>6</xdr:row>
      <xdr:rowOff>66675</xdr:rowOff>
    </xdr:from>
    <xdr:ext cx="4838700" cy="1171575"/>
    <xdr:sp>
      <xdr:nvSpPr>
        <xdr:cNvPr id="2" name="5 CuadroTexto"/>
        <xdr:cNvSpPr txBox="1">
          <a:spLocks noChangeArrowheads="1"/>
        </xdr:cNvSpPr>
      </xdr:nvSpPr>
      <xdr:spPr>
        <a:xfrm>
          <a:off x="6086475" y="1438275"/>
          <a:ext cx="4838700" cy="1171575"/>
        </a:xfrm>
        <a:prstGeom prst="rect">
          <a:avLst/>
        </a:prstGeom>
        <a:solidFill>
          <a:srgbClr val="DCE6F2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Contar cantidad entre celdas que cumplen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criterios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CONTAR.SI(K2:K17;"&gt;=7")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CONTAR.SI(K2:K17;"&gt;=8,9")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&gt;=7…Mayor que 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&gt;=8,9...Menor que 8,9</a:t>
          </a:r>
        </a:p>
      </xdr:txBody>
    </xdr:sp>
    <xdr:clientData/>
  </xdr:oneCellAnchor>
  <xdr:oneCellAnchor>
    <xdr:from>
      <xdr:col>13</xdr:col>
      <xdr:colOff>209550</xdr:colOff>
      <xdr:row>12</xdr:row>
      <xdr:rowOff>190500</xdr:rowOff>
    </xdr:from>
    <xdr:ext cx="4838700" cy="1238250"/>
    <xdr:sp>
      <xdr:nvSpPr>
        <xdr:cNvPr id="3" name="6 CuadroTexto"/>
        <xdr:cNvSpPr txBox="1">
          <a:spLocks noChangeArrowheads="1"/>
        </xdr:cNvSpPr>
      </xdr:nvSpPr>
      <xdr:spPr>
        <a:xfrm>
          <a:off x="6057900" y="2762250"/>
          <a:ext cx="4838700" cy="1238250"/>
        </a:xfrm>
        <a:prstGeom prst="rect">
          <a:avLst/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Contar cantidad entre celdas que cumplen dos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criterios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CONTAR.SI(K2:K17;"&gt;=6")-CONTAR.SI(K2:K17;"&gt;=6,9")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&gt;=6…Mayor que 6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&gt;=6,9...Menor que 6,9</a:t>
          </a:r>
        </a:p>
      </xdr:txBody>
    </xdr:sp>
    <xdr:clientData/>
  </xdr:oneCellAnchor>
  <xdr:oneCellAnchor>
    <xdr:from>
      <xdr:col>13</xdr:col>
      <xdr:colOff>209550</xdr:colOff>
      <xdr:row>19</xdr:row>
      <xdr:rowOff>209550</xdr:rowOff>
    </xdr:from>
    <xdr:ext cx="4838700" cy="1238250"/>
    <xdr:sp>
      <xdr:nvSpPr>
        <xdr:cNvPr id="4" name="7 CuadroTexto"/>
        <xdr:cNvSpPr txBox="1">
          <a:spLocks noChangeArrowheads="1"/>
        </xdr:cNvSpPr>
      </xdr:nvSpPr>
      <xdr:spPr>
        <a:xfrm>
          <a:off x="6057900" y="4200525"/>
          <a:ext cx="4838700" cy="1238250"/>
        </a:xfrm>
        <a:prstGeom prst="rect">
          <a:avLst/>
        </a:prstGeom>
        <a:solidFill>
          <a:srgbClr val="C4BD97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Contar cantidad entre celdas que cumplen dos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criterios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CONTAR.SI(K2:K17;"&gt;=5")-CONTAR.SI(K2:K17;"&gt;=5,9")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&gt;=5…Mayor que 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&gt;=5,9...Menor que 5,9</a:t>
          </a:r>
        </a:p>
      </xdr:txBody>
    </xdr:sp>
    <xdr:clientData/>
  </xdr:oneCellAnchor>
  <xdr:oneCellAnchor>
    <xdr:from>
      <xdr:col>14</xdr:col>
      <xdr:colOff>0</xdr:colOff>
      <xdr:row>26</xdr:row>
      <xdr:rowOff>19050</xdr:rowOff>
    </xdr:from>
    <xdr:ext cx="4933950" cy="923925"/>
    <xdr:sp>
      <xdr:nvSpPr>
        <xdr:cNvPr id="5" name="8 CuadroTexto"/>
        <xdr:cNvSpPr txBox="1">
          <a:spLocks noChangeArrowheads="1"/>
        </xdr:cNvSpPr>
      </xdr:nvSpPr>
      <xdr:spPr>
        <a:xfrm>
          <a:off x="6057900" y="5629275"/>
          <a:ext cx="4933950" cy="92392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Cuenta las celdas entre la K2 y la K17 (Rango) que contienen el criterio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"&lt;=4,9"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=CONTAR.SI(K2:K17;"&lt;=4,9")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22</xdr:row>
      <xdr:rowOff>9525</xdr:rowOff>
    </xdr:from>
    <xdr:to>
      <xdr:col>11</xdr:col>
      <xdr:colOff>1619250</xdr:colOff>
      <xdr:row>24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924425" y="4848225"/>
          <a:ext cx="3571875" cy="5334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Sumar cifras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consecutivas entre dos celdas en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horizontal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suma(C2:H2)</a:t>
          </a:r>
        </a:p>
      </xdr:txBody>
    </xdr:sp>
    <xdr:clientData/>
  </xdr:twoCellAnchor>
  <xdr:oneCellAnchor>
    <xdr:from>
      <xdr:col>0</xdr:col>
      <xdr:colOff>9525</xdr:colOff>
      <xdr:row>22</xdr:row>
      <xdr:rowOff>19050</xdr:rowOff>
    </xdr:from>
    <xdr:ext cx="4581525" cy="657225"/>
    <xdr:sp>
      <xdr:nvSpPr>
        <xdr:cNvPr id="2" name="2 CuadroTexto"/>
        <xdr:cNvSpPr txBox="1">
          <a:spLocks noChangeArrowheads="1"/>
        </xdr:cNvSpPr>
      </xdr:nvSpPr>
      <xdr:spPr>
        <a:xfrm>
          <a:off x="9525" y="4857750"/>
          <a:ext cx="4581525" cy="657225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total (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por la cantidad de notas (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para hallar la nota media.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=I2/6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gobiernodecanarias.org/educacion/17/WebC/ceiplazafra/Informatica/Excel/1&#186;EV_CONO_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ntrol_Actividades"/>
      <sheetName val="Control_Actividades(Septiembre)"/>
      <sheetName val="Control_Actividades (Sept.-Web)"/>
      <sheetName val="Control_Tema 1"/>
      <sheetName val="Control_Actividades(T.2)"/>
      <sheetName val="Hoja1"/>
      <sheetName val="FORMULAS"/>
    </sheetNames>
    <sheetDataSet>
      <sheetData sheetId="1">
        <row r="2">
          <cell r="B2" t="str">
            <v>Acosta Cabrera</v>
          </cell>
          <cell r="C2" t="str">
            <v>Nicole</v>
          </cell>
        </row>
        <row r="3">
          <cell r="B3" t="str">
            <v>Calle Domínguez</v>
          </cell>
          <cell r="C3" t="str">
            <v>Sabina</v>
          </cell>
        </row>
        <row r="4">
          <cell r="B4" t="str">
            <v>Capelán Pose</v>
          </cell>
          <cell r="C4" t="str">
            <v>Rocio Aylen</v>
          </cell>
        </row>
        <row r="5">
          <cell r="B5" t="str">
            <v>Del Moral Moreno</v>
          </cell>
          <cell r="C5" t="str">
            <v>Pedro Juan</v>
          </cell>
        </row>
        <row r="6">
          <cell r="B6" t="str">
            <v>EL Kadaoui Díaz</v>
          </cell>
          <cell r="C6" t="str">
            <v>Laila</v>
          </cell>
        </row>
        <row r="7">
          <cell r="B7" t="str">
            <v>Gil Minguell</v>
          </cell>
          <cell r="C7" t="str">
            <v>Jaime</v>
          </cell>
        </row>
        <row r="8">
          <cell r="B8" t="str">
            <v>González Quintana</v>
          </cell>
          <cell r="C8" t="str">
            <v>Alejandro Jesús</v>
          </cell>
        </row>
        <row r="9">
          <cell r="B9" t="str">
            <v>Guerra Jesús</v>
          </cell>
          <cell r="C9" t="str">
            <v>José David</v>
          </cell>
        </row>
        <row r="10">
          <cell r="B10" t="str">
            <v>Jiménez</v>
          </cell>
          <cell r="C10" t="str">
            <v>Ricky Anthony</v>
          </cell>
        </row>
        <row r="11">
          <cell r="B11" t="str">
            <v>Kesson Ortega</v>
          </cell>
          <cell r="C11" t="str">
            <v>Nicky</v>
          </cell>
        </row>
        <row r="12">
          <cell r="B12" t="str">
            <v>López Pérez</v>
          </cell>
          <cell r="C12" t="str">
            <v>Jorge Luis</v>
          </cell>
        </row>
        <row r="13">
          <cell r="B13" t="str">
            <v>Luján Cano</v>
          </cell>
          <cell r="C13" t="str">
            <v>Adrián</v>
          </cell>
        </row>
        <row r="14">
          <cell r="B14" t="str">
            <v>Martel Santos</v>
          </cell>
          <cell r="C14" t="str">
            <v>Ana Beatríz  </v>
          </cell>
        </row>
        <row r="15">
          <cell r="B15" t="str">
            <v>Medina López</v>
          </cell>
          <cell r="C15" t="str">
            <v>Oredana</v>
          </cell>
        </row>
        <row r="16">
          <cell r="B16" t="str">
            <v>Morales Sarmiento</v>
          </cell>
          <cell r="C16" t="str">
            <v>Talia Teresa </v>
          </cell>
        </row>
        <row r="17">
          <cell r="B17" t="str">
            <v>Ojeda Rodríguez</v>
          </cell>
          <cell r="C17" t="str">
            <v>Kilian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70" zoomScaleNormal="70" zoomScalePageLayoutView="0" workbookViewId="0" topLeftCell="A1">
      <selection activeCell="N13" sqref="N13"/>
    </sheetView>
  </sheetViews>
  <sheetFormatPr defaultColWidth="11.421875" defaultRowHeight="15"/>
  <cols>
    <col min="1" max="1" width="1.57421875" style="0" customWidth="1"/>
    <col min="2" max="2" width="47.7109375" style="0" customWidth="1"/>
    <col min="6" max="6" width="4.57421875" style="0" customWidth="1"/>
    <col min="8" max="8" width="16.00390625" style="0" customWidth="1"/>
    <col min="9" max="9" width="17.421875" style="0" customWidth="1"/>
    <col min="10" max="10" width="11.7109375" style="0" customWidth="1"/>
  </cols>
  <sheetData>
    <row r="1" spans="1:9" ht="31.5" customHeight="1" thickBot="1">
      <c r="A1" s="144" t="s">
        <v>64</v>
      </c>
      <c r="B1" s="144"/>
      <c r="C1" s="144"/>
      <c r="D1" s="144"/>
      <c r="E1" s="144"/>
      <c r="F1" s="144"/>
      <c r="G1" s="144"/>
      <c r="H1" s="144"/>
      <c r="I1" s="144"/>
    </row>
    <row r="2" spans="1:9" ht="16.5" customHeight="1" thickTop="1">
      <c r="A2" s="45"/>
      <c r="B2" s="45"/>
      <c r="C2" s="45"/>
      <c r="D2" s="45"/>
      <c r="E2" s="45"/>
      <c r="F2" s="45"/>
      <c r="G2" s="45"/>
      <c r="H2" s="45"/>
      <c r="I2" s="45"/>
    </row>
    <row r="3" spans="1:9" ht="21.75" customHeight="1">
      <c r="A3" s="45"/>
      <c r="B3" s="116" t="s">
        <v>154</v>
      </c>
      <c r="C3" s="114" t="s">
        <v>155</v>
      </c>
      <c r="D3" s="115"/>
      <c r="E3" s="115"/>
      <c r="F3" s="115"/>
      <c r="G3" s="115"/>
      <c r="H3" s="115"/>
      <c r="I3" s="115"/>
    </row>
    <row r="4" spans="1:9" ht="16.5" customHeight="1">
      <c r="A4" s="45"/>
      <c r="B4" s="45"/>
      <c r="C4" s="45"/>
      <c r="D4" s="45"/>
      <c r="E4" s="45"/>
      <c r="F4" s="45"/>
      <c r="G4" s="45"/>
      <c r="H4" s="45"/>
      <c r="I4" s="45"/>
    </row>
    <row r="5" spans="2:7" ht="21.75" customHeight="1">
      <c r="B5" s="47" t="s">
        <v>47</v>
      </c>
      <c r="C5" s="46" t="s">
        <v>32</v>
      </c>
      <c r="D5" s="46"/>
      <c r="E5" s="46"/>
      <c r="F5" s="46"/>
      <c r="G5" s="46"/>
    </row>
    <row r="6" ht="15.75" customHeight="1">
      <c r="B6" s="130"/>
    </row>
    <row r="7" spans="2:9" ht="21.75" customHeight="1">
      <c r="B7" s="47" t="s">
        <v>55</v>
      </c>
      <c r="C7" s="46" t="s">
        <v>131</v>
      </c>
      <c r="D7" s="46"/>
      <c r="E7" s="46"/>
      <c r="F7" s="46"/>
      <c r="G7" s="46"/>
      <c r="H7" s="46"/>
      <c r="I7" s="46"/>
    </row>
    <row r="8" ht="15.75" customHeight="1">
      <c r="B8" s="130"/>
    </row>
    <row r="9" spans="2:6" ht="21.75" customHeight="1">
      <c r="B9" s="47" t="s">
        <v>6</v>
      </c>
      <c r="C9" s="46" t="s">
        <v>33</v>
      </c>
      <c r="D9" s="46"/>
      <c r="E9" s="46"/>
      <c r="F9" s="46"/>
    </row>
    <row r="10" ht="16.5" customHeight="1">
      <c r="B10" s="130"/>
    </row>
    <row r="11" spans="2:8" ht="21.75" customHeight="1">
      <c r="B11" s="47" t="s">
        <v>54</v>
      </c>
      <c r="C11" s="48" t="s">
        <v>56</v>
      </c>
      <c r="D11" s="46"/>
      <c r="E11" s="46"/>
      <c r="F11" s="46"/>
      <c r="G11" s="46"/>
      <c r="H11" s="46"/>
    </row>
    <row r="12" spans="2:3" ht="14.25" customHeight="1">
      <c r="B12" s="9"/>
      <c r="C12" s="44"/>
    </row>
    <row r="13" spans="2:8" ht="21.75" customHeight="1">
      <c r="B13" s="47" t="s">
        <v>34</v>
      </c>
      <c r="C13" s="46" t="s">
        <v>140</v>
      </c>
      <c r="D13" s="46"/>
      <c r="E13" s="46"/>
      <c r="F13" s="46"/>
      <c r="G13" s="46"/>
      <c r="H13" s="46"/>
    </row>
    <row r="14" ht="15">
      <c r="B14" s="9"/>
    </row>
    <row r="15" spans="2:8" ht="21.75" customHeight="1">
      <c r="B15" s="47" t="s">
        <v>152</v>
      </c>
      <c r="C15" s="46" t="s">
        <v>153</v>
      </c>
      <c r="D15" s="46"/>
      <c r="E15" s="46"/>
      <c r="F15" s="46"/>
      <c r="G15" s="46"/>
      <c r="H15" s="46"/>
    </row>
    <row r="16" ht="15">
      <c r="B16" s="9"/>
    </row>
    <row r="17" ht="21.75" customHeight="1">
      <c r="B17" s="47" t="s">
        <v>165</v>
      </c>
    </row>
    <row r="18" spans="2:4" ht="15">
      <c r="B18" s="9"/>
      <c r="D18" s="1"/>
    </row>
    <row r="19" ht="21.75" customHeight="1">
      <c r="B19" s="47" t="s">
        <v>123</v>
      </c>
    </row>
    <row r="20" ht="15">
      <c r="B20" s="9"/>
    </row>
    <row r="21" spans="2:8" ht="21.75" customHeight="1">
      <c r="B21" s="47" t="s">
        <v>124</v>
      </c>
      <c r="C21" s="46" t="s">
        <v>164</v>
      </c>
      <c r="D21" s="46"/>
      <c r="E21" s="46"/>
      <c r="F21" s="46"/>
      <c r="G21" s="46"/>
      <c r="H21" s="46"/>
    </row>
    <row r="22" ht="14.25" customHeight="1">
      <c r="B22" s="131"/>
    </row>
    <row r="23" spans="2:8" ht="21.75" customHeight="1">
      <c r="B23" s="47" t="s">
        <v>132</v>
      </c>
      <c r="C23" s="114" t="s">
        <v>163</v>
      </c>
      <c r="D23" s="46"/>
      <c r="E23" s="46"/>
      <c r="F23" s="46"/>
      <c r="G23" s="46"/>
      <c r="H23" s="46"/>
    </row>
    <row r="24" ht="15">
      <c r="B24" s="9"/>
    </row>
    <row r="25" ht="21.75" customHeight="1">
      <c r="B25" s="47" t="s">
        <v>162</v>
      </c>
    </row>
    <row r="26" ht="8.25" customHeight="1">
      <c r="B26" s="9"/>
    </row>
    <row r="27" spans="2:9" ht="30" customHeight="1">
      <c r="B27" s="47" t="s">
        <v>187</v>
      </c>
      <c r="C27" s="46" t="s">
        <v>178</v>
      </c>
      <c r="D27" s="46"/>
      <c r="E27" s="46"/>
      <c r="F27" s="46"/>
      <c r="G27" s="46"/>
      <c r="H27" s="46"/>
      <c r="I27" s="46"/>
    </row>
    <row r="28" ht="9.75" customHeight="1"/>
    <row r="29" spans="3:8" ht="22.5" customHeight="1">
      <c r="C29" s="5" t="s">
        <v>133</v>
      </c>
      <c r="D29" s="71"/>
      <c r="E29" s="71"/>
      <c r="F29" s="71"/>
      <c r="G29" s="71"/>
      <c r="H29" s="72"/>
    </row>
    <row r="30" spans="3:7" ht="21">
      <c r="C30" s="73" t="s">
        <v>134</v>
      </c>
      <c r="D30" s="71"/>
      <c r="E30" s="71"/>
      <c r="F30" s="71"/>
      <c r="G30" s="72"/>
    </row>
  </sheetData>
  <sheetProtection/>
  <mergeCells count="1">
    <mergeCell ref="A1:I1"/>
  </mergeCells>
  <hyperlinks>
    <hyperlink ref="B5" location="SUMA!A1" display=" =suma(c2:c28)"/>
    <hyperlink ref="B13" location="CONTAR.SI!A1" display=" =contar.si(c2:c21;&quot;si&quot;)"/>
    <hyperlink ref="B7" location="SUMAR.SI!A1" display=" =SUMAR.SI(C2:C10;&quot;x&quot;)"/>
    <hyperlink ref="B11" location="CONTARA!A1" display=" =CONTARA(C2:C10)"/>
    <hyperlink ref="B9" location="CONTAR!A1" display=" =contar"/>
    <hyperlink ref="B17" location="MEDIA!A1" display="HALLAR LA MEDIA"/>
    <hyperlink ref="B19" location="FILTRO!A1" display="FILTRO"/>
    <hyperlink ref="B21" location="PORCENTAJE!A1" display="PORCENTAJE"/>
    <hyperlink ref="B23" location="RELACION!A1" display="RELACIÓN CON OTRA HOJA"/>
    <hyperlink ref="B3" location="NUMERAR!A1" display=" =A2+1"/>
    <hyperlink ref="B25" location="VALIDACION_DATOS!A1" display="VALIDACION_DATOS"/>
    <hyperlink ref="B27" location="'Convertir Nº-Alf'!A1" display="Convertir Nº-Alf"/>
    <hyperlink ref="B15" location="'CONTAR.SI (Decimales)'!A1" display=" =contar.si (X)-contar.si(X)"/>
  </hyperlinks>
  <printOptions/>
  <pageMargins left="0.4724409448818898" right="0.7086614173228347" top="0.64" bottom="0.33" header="0.21" footer="0.24"/>
  <pageSetup horizontalDpi="300" verticalDpi="300" orientation="landscape" paperSize="9" scale="97" r:id="rId2"/>
  <headerFooter>
    <oddHeader>&amp;C&amp;"-,Negrita"&amp;20Algunas fórmulas para tablas de EXCEL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0"/>
  <sheetViews>
    <sheetView showGridLines="0"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I13" sqref="I13"/>
    </sheetView>
  </sheetViews>
  <sheetFormatPr defaultColWidth="11.421875" defaultRowHeight="15"/>
  <cols>
    <col min="1" max="1" width="4.7109375" style="59" customWidth="1"/>
    <col min="2" max="2" width="23.00390625" style="0" customWidth="1"/>
    <col min="3" max="3" width="8.8515625" style="27" customWidth="1"/>
  </cols>
  <sheetData>
    <row r="1" spans="1:3" ht="25.5" customHeight="1" thickBot="1">
      <c r="A1" s="49" t="s">
        <v>0</v>
      </c>
      <c r="B1" s="50" t="s">
        <v>4</v>
      </c>
      <c r="C1" s="50" t="s">
        <v>65</v>
      </c>
    </row>
    <row r="2" spans="1:3" ht="18" customHeight="1" thickTop="1">
      <c r="A2" s="51">
        <v>1</v>
      </c>
      <c r="B2" s="52" t="s">
        <v>66</v>
      </c>
      <c r="C2" s="53" t="s">
        <v>67</v>
      </c>
    </row>
    <row r="3" spans="1:3" ht="18" customHeight="1">
      <c r="A3" s="51">
        <f aca="true" t="shared" si="0" ref="A3:A50">A2+1</f>
        <v>2</v>
      </c>
      <c r="B3" s="52" t="s">
        <v>68</v>
      </c>
      <c r="C3" s="54" t="s">
        <v>69</v>
      </c>
    </row>
    <row r="4" spans="1:3" ht="18" customHeight="1">
      <c r="A4" s="51">
        <f t="shared" si="0"/>
        <v>3</v>
      </c>
      <c r="B4" s="52" t="s">
        <v>70</v>
      </c>
      <c r="C4" s="54" t="s">
        <v>71</v>
      </c>
    </row>
    <row r="5" spans="1:3" ht="18" customHeight="1">
      <c r="A5" s="51">
        <f t="shared" si="0"/>
        <v>4</v>
      </c>
      <c r="B5" s="55" t="s">
        <v>72</v>
      </c>
      <c r="C5" s="53" t="s">
        <v>73</v>
      </c>
    </row>
    <row r="6" spans="1:3" ht="18" customHeight="1">
      <c r="A6" s="51">
        <f t="shared" si="0"/>
        <v>5</v>
      </c>
      <c r="B6" s="52" t="s">
        <v>74</v>
      </c>
      <c r="C6" s="56" t="s">
        <v>75</v>
      </c>
    </row>
    <row r="7" spans="1:3" ht="18" customHeight="1">
      <c r="A7" s="51">
        <f t="shared" si="0"/>
        <v>6</v>
      </c>
      <c r="B7" s="52" t="s">
        <v>76</v>
      </c>
      <c r="C7" s="54" t="s">
        <v>77</v>
      </c>
    </row>
    <row r="8" spans="1:3" ht="18" customHeight="1">
      <c r="A8" s="51">
        <f t="shared" si="0"/>
        <v>7</v>
      </c>
      <c r="B8" s="55" t="s">
        <v>78</v>
      </c>
      <c r="C8" s="53" t="s">
        <v>73</v>
      </c>
    </row>
    <row r="9" spans="1:3" ht="18" customHeight="1">
      <c r="A9" s="51">
        <f t="shared" si="0"/>
        <v>8</v>
      </c>
      <c r="B9" s="52" t="s">
        <v>79</v>
      </c>
      <c r="C9" s="54" t="s">
        <v>67</v>
      </c>
    </row>
    <row r="10" spans="1:3" ht="18" customHeight="1">
      <c r="A10" s="51">
        <f t="shared" si="0"/>
        <v>9</v>
      </c>
      <c r="B10" s="52" t="s">
        <v>80</v>
      </c>
      <c r="C10" s="54" t="s">
        <v>69</v>
      </c>
    </row>
    <row r="11" spans="1:3" ht="18" customHeight="1">
      <c r="A11" s="51">
        <f t="shared" si="0"/>
        <v>10</v>
      </c>
      <c r="B11" s="57" t="s">
        <v>81</v>
      </c>
      <c r="C11" s="53" t="s">
        <v>73</v>
      </c>
    </row>
    <row r="12" spans="1:3" ht="18" customHeight="1">
      <c r="A12" s="51">
        <f t="shared" si="0"/>
        <v>11</v>
      </c>
      <c r="B12" s="52" t="s">
        <v>82</v>
      </c>
      <c r="C12" s="56" t="s">
        <v>75</v>
      </c>
    </row>
    <row r="13" spans="1:3" ht="18" customHeight="1">
      <c r="A13" s="51">
        <f t="shared" si="0"/>
        <v>12</v>
      </c>
      <c r="B13" s="52" t="s">
        <v>83</v>
      </c>
      <c r="C13" s="54" t="s">
        <v>77</v>
      </c>
    </row>
    <row r="14" spans="1:3" ht="18" customHeight="1">
      <c r="A14" s="51">
        <f t="shared" si="0"/>
        <v>13</v>
      </c>
      <c r="B14" s="52" t="s">
        <v>84</v>
      </c>
      <c r="C14" s="54" t="s">
        <v>69</v>
      </c>
    </row>
    <row r="15" spans="1:3" ht="18" customHeight="1">
      <c r="A15" s="51">
        <f t="shared" si="0"/>
        <v>14</v>
      </c>
      <c r="B15" s="52" t="s">
        <v>85</v>
      </c>
      <c r="C15" s="54" t="s">
        <v>69</v>
      </c>
    </row>
    <row r="16" spans="1:3" ht="18" customHeight="1">
      <c r="A16" s="51">
        <f t="shared" si="0"/>
        <v>15</v>
      </c>
      <c r="B16" s="52" t="s">
        <v>86</v>
      </c>
      <c r="C16" s="56" t="s">
        <v>75</v>
      </c>
    </row>
    <row r="17" spans="1:3" ht="18" customHeight="1">
      <c r="A17" s="51">
        <f t="shared" si="0"/>
        <v>16</v>
      </c>
      <c r="B17" s="52" t="s">
        <v>87</v>
      </c>
      <c r="C17" s="54" t="s">
        <v>69</v>
      </c>
    </row>
    <row r="18" spans="1:3" ht="18" customHeight="1">
      <c r="A18" s="51">
        <f t="shared" si="0"/>
        <v>17</v>
      </c>
      <c r="B18" s="58" t="s">
        <v>88</v>
      </c>
      <c r="C18" s="53" t="s">
        <v>73</v>
      </c>
    </row>
    <row r="19" spans="1:3" ht="18" customHeight="1">
      <c r="A19" s="51">
        <f t="shared" si="0"/>
        <v>18</v>
      </c>
      <c r="B19" s="52" t="s">
        <v>89</v>
      </c>
      <c r="C19" s="54"/>
    </row>
    <row r="20" spans="1:3" ht="18" customHeight="1">
      <c r="A20" s="51">
        <f t="shared" si="0"/>
        <v>19</v>
      </c>
      <c r="B20" s="52" t="s">
        <v>90</v>
      </c>
      <c r="C20" s="56" t="s">
        <v>91</v>
      </c>
    </row>
    <row r="21" spans="1:3" s="59" customFormat="1" ht="18" customHeight="1">
      <c r="A21" s="51">
        <f t="shared" si="0"/>
        <v>20</v>
      </c>
      <c r="B21" s="52" t="s">
        <v>68</v>
      </c>
      <c r="C21" s="54" t="s">
        <v>67</v>
      </c>
    </row>
    <row r="22" spans="1:3" ht="18" customHeight="1">
      <c r="A22" s="51">
        <f t="shared" si="0"/>
        <v>21</v>
      </c>
      <c r="B22" s="52" t="s">
        <v>92</v>
      </c>
      <c r="C22" s="54" t="s">
        <v>69</v>
      </c>
    </row>
    <row r="23" spans="1:3" ht="18" customHeight="1">
      <c r="A23" s="51">
        <f t="shared" si="0"/>
        <v>22</v>
      </c>
      <c r="B23" s="52" t="s">
        <v>93</v>
      </c>
      <c r="C23" s="56" t="s">
        <v>75</v>
      </c>
    </row>
    <row r="24" spans="1:3" ht="18" customHeight="1">
      <c r="A24" s="51">
        <f t="shared" si="0"/>
        <v>23</v>
      </c>
      <c r="B24" s="52" t="s">
        <v>94</v>
      </c>
      <c r="C24" s="56" t="s">
        <v>91</v>
      </c>
    </row>
    <row r="25" spans="1:3" ht="18" customHeight="1">
      <c r="A25" s="51">
        <f t="shared" si="0"/>
        <v>24</v>
      </c>
      <c r="B25" s="52" t="s">
        <v>95</v>
      </c>
      <c r="C25" s="56" t="s">
        <v>75</v>
      </c>
    </row>
    <row r="26" spans="1:3" ht="18" customHeight="1">
      <c r="A26" s="51">
        <f t="shared" si="0"/>
        <v>25</v>
      </c>
      <c r="B26" s="52" t="s">
        <v>96</v>
      </c>
      <c r="C26" s="56" t="s">
        <v>91</v>
      </c>
    </row>
    <row r="27" spans="1:3" ht="18" customHeight="1">
      <c r="A27" s="51">
        <f t="shared" si="0"/>
        <v>26</v>
      </c>
      <c r="B27" s="52" t="s">
        <v>97</v>
      </c>
      <c r="C27" s="56" t="s">
        <v>75</v>
      </c>
    </row>
    <row r="28" spans="1:3" ht="18" customHeight="1">
      <c r="A28" s="51">
        <f t="shared" si="0"/>
        <v>27</v>
      </c>
      <c r="B28" s="52" t="s">
        <v>98</v>
      </c>
      <c r="C28" s="56" t="s">
        <v>75</v>
      </c>
    </row>
    <row r="29" spans="1:3" ht="18" customHeight="1">
      <c r="A29" s="51">
        <f t="shared" si="0"/>
        <v>28</v>
      </c>
      <c r="B29" s="52" t="s">
        <v>99</v>
      </c>
      <c r="C29" s="60" t="s">
        <v>77</v>
      </c>
    </row>
    <row r="30" spans="1:3" ht="18" customHeight="1">
      <c r="A30" s="51">
        <f t="shared" si="0"/>
        <v>29</v>
      </c>
      <c r="B30" s="52" t="s">
        <v>100</v>
      </c>
      <c r="C30" s="60" t="s">
        <v>69</v>
      </c>
    </row>
    <row r="31" spans="1:3" ht="18" customHeight="1">
      <c r="A31" s="51">
        <f t="shared" si="0"/>
        <v>30</v>
      </c>
      <c r="B31" s="52" t="s">
        <v>101</v>
      </c>
      <c r="C31" s="60" t="s">
        <v>69</v>
      </c>
    </row>
    <row r="32" spans="1:3" ht="18" customHeight="1">
      <c r="A32" s="51">
        <f t="shared" si="0"/>
        <v>31</v>
      </c>
      <c r="B32" s="55" t="s">
        <v>102</v>
      </c>
      <c r="C32" s="61" t="s">
        <v>73</v>
      </c>
    </row>
    <row r="33" spans="1:3" ht="18" customHeight="1">
      <c r="A33" s="51">
        <f t="shared" si="0"/>
        <v>32</v>
      </c>
      <c r="B33" s="5" t="s">
        <v>103</v>
      </c>
      <c r="C33" s="61" t="s">
        <v>73</v>
      </c>
    </row>
    <row r="34" spans="1:3" ht="18" customHeight="1">
      <c r="A34" s="51">
        <f t="shared" si="0"/>
        <v>33</v>
      </c>
      <c r="B34" s="52" t="s">
        <v>104</v>
      </c>
      <c r="C34" s="60" t="s">
        <v>69</v>
      </c>
    </row>
    <row r="35" spans="1:3" ht="18" customHeight="1">
      <c r="A35" s="51">
        <f t="shared" si="0"/>
        <v>34</v>
      </c>
      <c r="B35" s="52" t="s">
        <v>105</v>
      </c>
      <c r="C35" s="60" t="s">
        <v>69</v>
      </c>
    </row>
    <row r="36" spans="1:3" ht="18" customHeight="1">
      <c r="A36" s="51">
        <f t="shared" si="0"/>
        <v>35</v>
      </c>
      <c r="B36" s="5" t="s">
        <v>106</v>
      </c>
      <c r="C36" s="61" t="s">
        <v>73</v>
      </c>
    </row>
    <row r="37" spans="1:3" ht="18" customHeight="1">
      <c r="A37" s="51">
        <f t="shared" si="0"/>
        <v>36</v>
      </c>
      <c r="B37" s="52" t="s">
        <v>107</v>
      </c>
      <c r="C37" s="61" t="s">
        <v>67</v>
      </c>
    </row>
    <row r="38" spans="1:3" ht="18" customHeight="1">
      <c r="A38" s="51">
        <f t="shared" si="0"/>
        <v>37</v>
      </c>
      <c r="B38" s="55" t="s">
        <v>108</v>
      </c>
      <c r="C38" s="61" t="s">
        <v>73</v>
      </c>
    </row>
    <row r="39" spans="1:3" ht="18" customHeight="1">
      <c r="A39" s="51">
        <f t="shared" si="0"/>
        <v>38</v>
      </c>
      <c r="B39" s="5" t="s">
        <v>109</v>
      </c>
      <c r="C39" s="61" t="s">
        <v>73</v>
      </c>
    </row>
    <row r="40" spans="1:3" ht="18" customHeight="1">
      <c r="A40" s="51">
        <f t="shared" si="0"/>
        <v>39</v>
      </c>
      <c r="B40" s="52" t="s">
        <v>110</v>
      </c>
      <c r="C40" s="60" t="s">
        <v>111</v>
      </c>
    </row>
    <row r="41" spans="1:3" ht="18" customHeight="1">
      <c r="A41" s="51">
        <f t="shared" si="0"/>
        <v>40</v>
      </c>
      <c r="B41" s="62" t="s">
        <v>112</v>
      </c>
      <c r="C41" s="60" t="s">
        <v>113</v>
      </c>
    </row>
    <row r="42" spans="1:3" ht="18" customHeight="1">
      <c r="A42" s="51">
        <f t="shared" si="0"/>
        <v>41</v>
      </c>
      <c r="B42" s="52" t="s">
        <v>114</v>
      </c>
      <c r="C42" s="54" t="s">
        <v>77</v>
      </c>
    </row>
    <row r="43" spans="1:3" ht="18" customHeight="1">
      <c r="A43" s="51">
        <f t="shared" si="0"/>
        <v>42</v>
      </c>
      <c r="B43" s="52" t="s">
        <v>115</v>
      </c>
      <c r="C43" s="54" t="s">
        <v>69</v>
      </c>
    </row>
    <row r="44" spans="1:3" ht="18" customHeight="1">
      <c r="A44" s="51">
        <f t="shared" si="0"/>
        <v>43</v>
      </c>
      <c r="B44" s="52" t="s">
        <v>116</v>
      </c>
      <c r="C44" s="54" t="s">
        <v>67</v>
      </c>
    </row>
    <row r="45" spans="1:3" ht="18" customHeight="1">
      <c r="A45" s="51">
        <f t="shared" si="0"/>
        <v>44</v>
      </c>
      <c r="B45" s="63" t="s">
        <v>117</v>
      </c>
      <c r="C45" s="54" t="s">
        <v>113</v>
      </c>
    </row>
    <row r="46" spans="1:3" ht="18" customHeight="1">
      <c r="A46" s="51">
        <f t="shared" si="0"/>
        <v>45</v>
      </c>
      <c r="B46" s="52" t="s">
        <v>118</v>
      </c>
      <c r="C46" s="54" t="s">
        <v>111</v>
      </c>
    </row>
    <row r="47" spans="1:3" ht="18" customHeight="1">
      <c r="A47" s="51">
        <f t="shared" si="0"/>
        <v>46</v>
      </c>
      <c r="B47" s="52" t="s">
        <v>119</v>
      </c>
      <c r="C47" s="54" t="s">
        <v>111</v>
      </c>
    </row>
    <row r="48" spans="1:3" ht="18" customHeight="1">
      <c r="A48" s="51">
        <f t="shared" si="0"/>
        <v>47</v>
      </c>
      <c r="B48" s="52" t="s">
        <v>120</v>
      </c>
      <c r="C48" s="54" t="s">
        <v>69</v>
      </c>
    </row>
    <row r="49" spans="1:3" ht="18" customHeight="1">
      <c r="A49" s="51">
        <f t="shared" si="0"/>
        <v>48</v>
      </c>
      <c r="B49" s="52" t="s">
        <v>121</v>
      </c>
      <c r="C49" s="54" t="s">
        <v>69</v>
      </c>
    </row>
    <row r="50" spans="1:3" ht="18" customHeight="1">
      <c r="A50" s="51">
        <f t="shared" si="0"/>
        <v>49</v>
      </c>
      <c r="B50" s="52" t="s">
        <v>122</v>
      </c>
      <c r="C50" s="53" t="s">
        <v>67</v>
      </c>
    </row>
  </sheetData>
  <sheetProtection/>
  <protectedRanges>
    <protectedRange sqref="B2:B6 B8:B12 B14:B25" name="ApellidosNombre_10"/>
    <protectedRange sqref="B7" name="ApellidosNombre_1_9"/>
    <protectedRange sqref="B13" name="ApellidosNombre_2_8"/>
    <protectedRange sqref="B26:B30 B32:B36 B38:B50" name="ApellidosNombre_11"/>
    <protectedRange sqref="B31" name="ApellidosNombre_1_10"/>
    <protectedRange sqref="B37" name="ApellidosNombre_2_9"/>
  </protectedRanges>
  <autoFilter ref="A1:C50"/>
  <printOptions/>
  <pageMargins left="0.5905511811023623" right="0.4724409448818898" top="0.9448818897637796" bottom="0.7086614173228347" header="0.34" footer="0.15748031496062992"/>
  <pageSetup horizontalDpi="300" verticalDpi="300" orientation="portrait" paperSize="9" scale="73" r:id="rId2"/>
  <headerFooter>
    <oddHeader xml:space="preserve">&amp;C&amp;"-,Negrita"&amp;20Filtro para seleccionar datos con un único criterio&amp;R&amp;"-,Negrita"&amp;14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1" sqref="I11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6" width="10.7109375" style="0" customWidth="1"/>
    <col min="7" max="7" width="12.00390625" style="0" customWidth="1"/>
    <col min="8" max="8" width="11.28125" style="0" customWidth="1"/>
    <col min="9" max="9" width="13.00390625" style="0" customWidth="1"/>
    <col min="10" max="10" width="29.421875" style="0" customWidth="1"/>
  </cols>
  <sheetData>
    <row r="1" spans="1:8" s="2" customFormat="1" ht="36" customHeight="1" thickBot="1">
      <c r="A1" s="17" t="s">
        <v>0</v>
      </c>
      <c r="B1" s="17" t="s">
        <v>4</v>
      </c>
      <c r="C1" s="20" t="s">
        <v>127</v>
      </c>
      <c r="D1" s="20" t="s">
        <v>128</v>
      </c>
      <c r="E1" s="20" t="s">
        <v>129</v>
      </c>
      <c r="F1" s="20" t="s">
        <v>130</v>
      </c>
      <c r="G1" s="17" t="s">
        <v>126</v>
      </c>
      <c r="H1" s="70" t="s">
        <v>125</v>
      </c>
    </row>
    <row r="2" spans="1:8" ht="21.75" customHeight="1" thickTop="1">
      <c r="A2" s="13">
        <v>1</v>
      </c>
      <c r="B2" s="14" t="s">
        <v>1</v>
      </c>
      <c r="C2" s="22">
        <v>346</v>
      </c>
      <c r="D2" s="22">
        <v>199</v>
      </c>
      <c r="E2" s="22">
        <v>232</v>
      </c>
      <c r="F2" s="22">
        <v>23</v>
      </c>
      <c r="G2" s="68">
        <f>SUM(C2:F2)</f>
        <v>800</v>
      </c>
      <c r="H2" s="66">
        <f>(G2*100)/G7</f>
        <v>21.62162162162162</v>
      </c>
    </row>
    <row r="3" spans="1:8" ht="21.75" customHeight="1">
      <c r="A3" s="3">
        <v>2</v>
      </c>
      <c r="B3" s="4" t="s">
        <v>2</v>
      </c>
      <c r="C3" s="23">
        <v>200</v>
      </c>
      <c r="D3" s="23">
        <v>34</v>
      </c>
      <c r="E3" s="23">
        <v>187</v>
      </c>
      <c r="F3" s="23">
        <v>34</v>
      </c>
      <c r="G3" s="69">
        <f>SUM(C3:F3)</f>
        <v>455</v>
      </c>
      <c r="H3" s="66">
        <f>(G3*100)/G7</f>
        <v>12.297297297297296</v>
      </c>
    </row>
    <row r="4" spans="1:8" ht="21.75" customHeight="1">
      <c r="A4" s="3">
        <v>3</v>
      </c>
      <c r="B4" s="4" t="s">
        <v>3</v>
      </c>
      <c r="C4" s="23">
        <v>120</v>
      </c>
      <c r="D4" s="23">
        <v>233</v>
      </c>
      <c r="E4" s="23">
        <v>555</v>
      </c>
      <c r="F4" s="23">
        <v>109</v>
      </c>
      <c r="G4" s="69">
        <f>SUM(C4:F4)</f>
        <v>1017</v>
      </c>
      <c r="H4" s="66">
        <f>(G4*100)/G7</f>
        <v>27.486486486486488</v>
      </c>
    </row>
    <row r="5" spans="1:8" ht="21.75" customHeight="1">
      <c r="A5" s="3">
        <v>4</v>
      </c>
      <c r="B5" s="4" t="s">
        <v>5</v>
      </c>
      <c r="C5" s="23">
        <v>66</v>
      </c>
      <c r="D5" s="23">
        <v>122</v>
      </c>
      <c r="E5" s="23">
        <v>406</v>
      </c>
      <c r="F5" s="23">
        <v>101</v>
      </c>
      <c r="G5" s="69">
        <f>SUM(C5:F5)</f>
        <v>695</v>
      </c>
      <c r="H5" s="66">
        <f>(G5*100)/G7</f>
        <v>18.783783783783782</v>
      </c>
    </row>
    <row r="6" spans="1:8" ht="21.75" customHeight="1">
      <c r="A6" s="3">
        <v>5</v>
      </c>
      <c r="B6" s="4" t="s">
        <v>7</v>
      </c>
      <c r="C6" s="23">
        <v>78</v>
      </c>
      <c r="D6" s="23">
        <v>76</v>
      </c>
      <c r="E6" s="23">
        <v>345</v>
      </c>
      <c r="F6" s="23">
        <v>234</v>
      </c>
      <c r="G6" s="69">
        <f>SUM(C6:F6)</f>
        <v>733</v>
      </c>
      <c r="H6" s="66">
        <f>(G6*100)/G7</f>
        <v>19.81081081081081</v>
      </c>
    </row>
    <row r="7" spans="6:8" ht="27" customHeight="1">
      <c r="F7" s="67" t="s">
        <v>46</v>
      </c>
      <c r="G7" s="64">
        <f>SUM(G2:G6)</f>
        <v>3700</v>
      </c>
      <c r="H7" s="65">
        <f>SUM(H2:H6)</f>
        <v>100</v>
      </c>
    </row>
    <row r="14" ht="24" customHeight="1"/>
  </sheetData>
  <sheetProtection/>
  <printOptions/>
  <pageMargins left="0.7480314960629921" right="0.31496062992125984" top="1.21" bottom="0.5511811023622047" header="0.31496062992125984" footer="0.31496062992125984"/>
  <pageSetup horizontalDpi="300" verticalDpi="300" orientation="landscape" paperSize="9" scale="97" r:id="rId2"/>
  <headerFooter>
    <oddHeader>&amp;C&amp;"-,Negrita"&amp;20Hallar el porcetaje
=(G2*100)/G7&amp;"-,Normal"&amp;11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1" sqref="K11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3" width="11.28125" style="0" customWidth="1"/>
    <col min="4" max="4" width="14.28125" style="0" customWidth="1"/>
    <col min="5" max="5" width="25.7109375" style="0" customWidth="1"/>
    <col min="9" max="9" width="8.8515625" style="0" customWidth="1"/>
  </cols>
  <sheetData>
    <row r="1" spans="1:3" s="2" customFormat="1" ht="36" customHeight="1" thickBot="1">
      <c r="A1" s="17" t="s">
        <v>0</v>
      </c>
      <c r="B1" s="17" t="s">
        <v>4</v>
      </c>
      <c r="C1" s="20" t="s">
        <v>63</v>
      </c>
    </row>
    <row r="2" spans="1:3" ht="21.75" customHeight="1" thickTop="1">
      <c r="A2" s="13">
        <v>1</v>
      </c>
      <c r="B2" s="75" t="str">
        <f>MEDIA!B2</f>
        <v>Antonio</v>
      </c>
      <c r="C2" s="66">
        <f>MEDIA!J2</f>
        <v>0</v>
      </c>
    </row>
    <row r="3" spans="1:3" ht="21.75" customHeight="1">
      <c r="A3" s="3">
        <v>2</v>
      </c>
      <c r="B3" s="75" t="str">
        <f>MEDIA!B3</f>
        <v>María</v>
      </c>
      <c r="C3" s="66">
        <f>MEDIA!J3</f>
        <v>6</v>
      </c>
    </row>
    <row r="4" spans="1:3" ht="21.75" customHeight="1">
      <c r="A4" s="3">
        <v>3</v>
      </c>
      <c r="B4" s="75" t="str">
        <f>MEDIA!B4</f>
        <v>Candelaria</v>
      </c>
      <c r="C4" s="66">
        <f>MEDIA!J4</f>
        <v>4.666666666666667</v>
      </c>
    </row>
    <row r="5" spans="1:3" ht="21.75" customHeight="1">
      <c r="A5" s="3">
        <v>4</v>
      </c>
      <c r="B5" s="75" t="str">
        <f>MEDIA!B5</f>
        <v>Roberto</v>
      </c>
      <c r="C5" s="66">
        <f>MEDIA!J5</f>
        <v>5</v>
      </c>
    </row>
    <row r="6" spans="1:3" ht="21.75" customHeight="1">
      <c r="A6" s="3">
        <v>5</v>
      </c>
      <c r="B6" s="75" t="str">
        <f>MEDIA!B6</f>
        <v>Susana</v>
      </c>
      <c r="C6" s="66">
        <f>MEDIA!J6</f>
        <v>0</v>
      </c>
    </row>
    <row r="7" ht="27" customHeight="1">
      <c r="C7" s="74">
        <f>SUM(C2:C6)</f>
        <v>15.666666666666668</v>
      </c>
    </row>
    <row r="12" ht="23.25">
      <c r="E12" s="76"/>
    </row>
    <row r="13" spans="4:5" ht="31.5" customHeight="1">
      <c r="D13" s="145" t="s">
        <v>135</v>
      </c>
      <c r="E13" s="145"/>
    </row>
    <row r="14" spans="4:5" ht="34.5" customHeight="1">
      <c r="D14" s="77" t="s">
        <v>138</v>
      </c>
      <c r="E14" s="78" t="s">
        <v>136</v>
      </c>
    </row>
    <row r="15" spans="4:5" ht="28.5" customHeight="1">
      <c r="D15" s="77" t="s">
        <v>139</v>
      </c>
      <c r="E15" s="78" t="s">
        <v>137</v>
      </c>
    </row>
  </sheetData>
  <sheetProtection/>
  <mergeCells count="1">
    <mergeCell ref="D13:E13"/>
  </mergeCells>
  <printOptions/>
  <pageMargins left="0.7480314960629921" right="0.31496062992125984" top="0.9448818897637796" bottom="0.5511811023622047" header="0.31496062992125984" footer="0.31496062992125984"/>
  <pageSetup horizontalDpi="300" verticalDpi="300" orientation="landscape" paperSize="9" scale="97" r:id="rId2"/>
  <headerFooter>
    <oddHeader>&amp;C&amp;"-,Negrita"&amp;20Relacionar datos de una hoja con otras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8" width="5.7109375" style="0" customWidth="1"/>
    <col min="9" max="9" width="9.57421875" style="0" customWidth="1"/>
    <col min="10" max="10" width="10.140625" style="0" customWidth="1"/>
    <col min="11" max="11" width="5.00390625" style="0" customWidth="1"/>
    <col min="12" max="12" width="4.8515625" style="0" customWidth="1"/>
  </cols>
  <sheetData>
    <row r="1" spans="1:10" s="2" customFormat="1" ht="36" customHeight="1" thickBot="1">
      <c r="A1" s="17" t="s">
        <v>0</v>
      </c>
      <c r="B1" s="17" t="s">
        <v>4</v>
      </c>
      <c r="C1" s="20" t="s">
        <v>156</v>
      </c>
      <c r="D1" s="20" t="s">
        <v>157</v>
      </c>
      <c r="E1" s="20" t="s">
        <v>158</v>
      </c>
      <c r="F1" s="20" t="s">
        <v>159</v>
      </c>
      <c r="G1" s="20" t="s">
        <v>160</v>
      </c>
      <c r="H1" s="20" t="s">
        <v>161</v>
      </c>
      <c r="I1" s="17" t="s">
        <v>29</v>
      </c>
      <c r="J1" s="20" t="s">
        <v>63</v>
      </c>
    </row>
    <row r="2" spans="1:10" ht="16.5" customHeight="1" thickTop="1">
      <c r="A2" s="13">
        <v>1</v>
      </c>
      <c r="B2" s="14" t="s">
        <v>1</v>
      </c>
      <c r="C2" s="100">
        <v>8</v>
      </c>
      <c r="D2" s="112">
        <v>5</v>
      </c>
      <c r="E2" s="112">
        <v>2</v>
      </c>
      <c r="F2" s="112">
        <v>6</v>
      </c>
      <c r="G2" s="112">
        <v>0</v>
      </c>
      <c r="H2" s="112">
        <v>3</v>
      </c>
      <c r="I2" s="16">
        <f>SUM(C2:H2)</f>
        <v>24</v>
      </c>
      <c r="J2" s="18">
        <f>I2/6</f>
        <v>4</v>
      </c>
    </row>
    <row r="3" spans="1:12" ht="16.5" customHeight="1">
      <c r="A3" s="3">
        <v>2</v>
      </c>
      <c r="B3" s="4" t="s">
        <v>2</v>
      </c>
      <c r="C3" s="112"/>
      <c r="D3" s="112"/>
      <c r="E3" s="112"/>
      <c r="F3" s="112"/>
      <c r="G3" s="112"/>
      <c r="H3" s="112"/>
      <c r="I3" s="7">
        <f aca="true" t="shared" si="0" ref="I3:I21">SUM(C3:H3)</f>
        <v>0</v>
      </c>
      <c r="J3" s="18">
        <f aca="true" t="shared" si="1" ref="J3:J21">I3/6</f>
        <v>0</v>
      </c>
      <c r="L3" s="100">
        <v>8</v>
      </c>
    </row>
    <row r="4" spans="1:10" ht="16.5" customHeight="1">
      <c r="A4" s="3">
        <v>3</v>
      </c>
      <c r="B4" s="4" t="s">
        <v>3</v>
      </c>
      <c r="C4" s="112"/>
      <c r="D4" s="112"/>
      <c r="E4" s="112"/>
      <c r="F4" s="112"/>
      <c r="G4" s="112"/>
      <c r="H4" s="112"/>
      <c r="I4" s="7">
        <f t="shared" si="0"/>
        <v>0</v>
      </c>
      <c r="J4" s="18">
        <f t="shared" si="1"/>
        <v>0</v>
      </c>
    </row>
    <row r="5" spans="1:10" ht="16.5" customHeight="1">
      <c r="A5" s="3">
        <v>4</v>
      </c>
      <c r="B5" s="4" t="s">
        <v>5</v>
      </c>
      <c r="C5" s="112"/>
      <c r="D5" s="112"/>
      <c r="E5" s="112"/>
      <c r="F5" s="112"/>
      <c r="G5" s="112"/>
      <c r="H5" s="112"/>
      <c r="I5" s="7">
        <f t="shared" si="0"/>
        <v>0</v>
      </c>
      <c r="J5" s="18">
        <f t="shared" si="1"/>
        <v>0</v>
      </c>
    </row>
    <row r="6" spans="1:10" ht="16.5" customHeight="1">
      <c r="A6" s="3">
        <v>5</v>
      </c>
      <c r="B6" s="4" t="s">
        <v>7</v>
      </c>
      <c r="C6" s="112"/>
      <c r="D6" s="112"/>
      <c r="E6" s="112"/>
      <c r="F6" s="112"/>
      <c r="G6" s="112"/>
      <c r="H6" s="112"/>
      <c r="I6" s="7">
        <f t="shared" si="0"/>
        <v>0</v>
      </c>
      <c r="J6" s="18">
        <f t="shared" si="1"/>
        <v>0</v>
      </c>
    </row>
    <row r="7" spans="1:10" ht="16.5" customHeight="1">
      <c r="A7" s="3">
        <v>6</v>
      </c>
      <c r="B7" s="4" t="s">
        <v>8</v>
      </c>
      <c r="C7" s="112"/>
      <c r="D7" s="112"/>
      <c r="E7" s="112"/>
      <c r="F7" s="112"/>
      <c r="G7" s="112"/>
      <c r="H7" s="112"/>
      <c r="I7" s="7">
        <f t="shared" si="0"/>
        <v>0</v>
      </c>
      <c r="J7" s="18">
        <f t="shared" si="1"/>
        <v>0</v>
      </c>
    </row>
    <row r="8" spans="1:10" ht="16.5" customHeight="1">
      <c r="A8" s="3">
        <v>7</v>
      </c>
      <c r="B8" s="4" t="s">
        <v>9</v>
      </c>
      <c r="C8" s="112"/>
      <c r="D8" s="112"/>
      <c r="E8" s="112"/>
      <c r="F8" s="112"/>
      <c r="G8" s="112"/>
      <c r="H8" s="112"/>
      <c r="I8" s="7">
        <f t="shared" si="0"/>
        <v>0</v>
      </c>
      <c r="J8" s="18">
        <f t="shared" si="1"/>
        <v>0</v>
      </c>
    </row>
    <row r="9" spans="1:10" ht="16.5" customHeight="1">
      <c r="A9" s="3">
        <v>8</v>
      </c>
      <c r="B9" s="4" t="s">
        <v>10</v>
      </c>
      <c r="C9" s="112"/>
      <c r="D9" s="112"/>
      <c r="E9" s="112"/>
      <c r="F9" s="112"/>
      <c r="G9" s="112"/>
      <c r="H9" s="112"/>
      <c r="I9" s="7">
        <f t="shared" si="0"/>
        <v>0</v>
      </c>
      <c r="J9" s="18">
        <f t="shared" si="1"/>
        <v>0</v>
      </c>
    </row>
    <row r="10" spans="1:10" ht="16.5" customHeight="1">
      <c r="A10" s="3">
        <v>9</v>
      </c>
      <c r="B10" s="4" t="s">
        <v>11</v>
      </c>
      <c r="C10" s="112"/>
      <c r="D10" s="112"/>
      <c r="E10" s="112"/>
      <c r="F10" s="112"/>
      <c r="G10" s="112"/>
      <c r="H10" s="112"/>
      <c r="I10" s="7">
        <f t="shared" si="0"/>
        <v>0</v>
      </c>
      <c r="J10" s="18">
        <f t="shared" si="1"/>
        <v>0</v>
      </c>
    </row>
    <row r="11" spans="1:10" ht="16.5" customHeight="1">
      <c r="A11" s="3">
        <v>10</v>
      </c>
      <c r="B11" s="4" t="s">
        <v>13</v>
      </c>
      <c r="C11" s="112"/>
      <c r="D11" s="112"/>
      <c r="E11" s="112"/>
      <c r="F11" s="112"/>
      <c r="G11" s="112"/>
      <c r="H11" s="112"/>
      <c r="I11" s="7">
        <f t="shared" si="0"/>
        <v>0</v>
      </c>
      <c r="J11" s="18">
        <f t="shared" si="1"/>
        <v>0</v>
      </c>
    </row>
    <row r="12" spans="1:10" ht="16.5" customHeight="1">
      <c r="A12" s="3">
        <v>11</v>
      </c>
      <c r="B12" s="4" t="s">
        <v>12</v>
      </c>
      <c r="C12" s="112"/>
      <c r="D12" s="112"/>
      <c r="E12" s="112"/>
      <c r="F12" s="112"/>
      <c r="G12" s="112"/>
      <c r="H12" s="112"/>
      <c r="I12" s="7">
        <f t="shared" si="0"/>
        <v>0</v>
      </c>
      <c r="J12" s="18">
        <f t="shared" si="1"/>
        <v>0</v>
      </c>
    </row>
    <row r="13" spans="1:10" ht="16.5" customHeight="1">
      <c r="A13" s="3">
        <v>12</v>
      </c>
      <c r="B13" s="4" t="s">
        <v>14</v>
      </c>
      <c r="C13" s="112"/>
      <c r="D13" s="112"/>
      <c r="E13" s="112"/>
      <c r="F13" s="112"/>
      <c r="G13" s="112"/>
      <c r="H13" s="112"/>
      <c r="I13" s="7">
        <f t="shared" si="0"/>
        <v>0</v>
      </c>
      <c r="J13" s="18">
        <f t="shared" si="1"/>
        <v>0</v>
      </c>
    </row>
    <row r="14" spans="1:10" ht="16.5" customHeight="1">
      <c r="A14" s="3">
        <v>13</v>
      </c>
      <c r="B14" s="4" t="s">
        <v>15</v>
      </c>
      <c r="C14" s="112"/>
      <c r="D14" s="112"/>
      <c r="E14" s="112"/>
      <c r="F14" s="112"/>
      <c r="G14" s="112"/>
      <c r="H14" s="112"/>
      <c r="I14" s="7">
        <f t="shared" si="0"/>
        <v>0</v>
      </c>
      <c r="J14" s="18">
        <f t="shared" si="1"/>
        <v>0</v>
      </c>
    </row>
    <row r="15" spans="1:10" ht="16.5" customHeight="1">
      <c r="A15" s="3">
        <v>14</v>
      </c>
      <c r="B15" s="4" t="s">
        <v>16</v>
      </c>
      <c r="C15" s="112"/>
      <c r="D15" s="112"/>
      <c r="E15" s="112"/>
      <c r="F15" s="112"/>
      <c r="G15" s="112"/>
      <c r="H15" s="112"/>
      <c r="I15" s="7">
        <f t="shared" si="0"/>
        <v>0</v>
      </c>
      <c r="J15" s="18">
        <f t="shared" si="1"/>
        <v>0</v>
      </c>
    </row>
    <row r="16" spans="1:10" ht="16.5" customHeight="1">
      <c r="A16" s="3">
        <v>15</v>
      </c>
      <c r="B16" s="4" t="s">
        <v>17</v>
      </c>
      <c r="C16" s="112"/>
      <c r="D16" s="112"/>
      <c r="E16" s="112"/>
      <c r="F16" s="112"/>
      <c r="G16" s="112"/>
      <c r="H16" s="112"/>
      <c r="I16" s="7">
        <f t="shared" si="0"/>
        <v>0</v>
      </c>
      <c r="J16" s="18">
        <f t="shared" si="1"/>
        <v>0</v>
      </c>
    </row>
    <row r="17" spans="1:10" ht="16.5" customHeight="1">
      <c r="A17" s="3">
        <v>16</v>
      </c>
      <c r="B17" s="4" t="s">
        <v>18</v>
      </c>
      <c r="C17" s="112"/>
      <c r="D17" s="112"/>
      <c r="E17" s="112"/>
      <c r="F17" s="112"/>
      <c r="G17" s="112"/>
      <c r="H17" s="112"/>
      <c r="I17" s="7">
        <f t="shared" si="0"/>
        <v>0</v>
      </c>
      <c r="J17" s="18">
        <f t="shared" si="1"/>
        <v>0</v>
      </c>
    </row>
    <row r="18" spans="1:10" ht="16.5" customHeight="1">
      <c r="A18" s="3">
        <v>17</v>
      </c>
      <c r="B18" s="4" t="s">
        <v>19</v>
      </c>
      <c r="C18" s="112"/>
      <c r="D18" s="112"/>
      <c r="E18" s="112"/>
      <c r="F18" s="112"/>
      <c r="G18" s="112"/>
      <c r="H18" s="112"/>
      <c r="I18" s="7">
        <f t="shared" si="0"/>
        <v>0</v>
      </c>
      <c r="J18" s="18">
        <f t="shared" si="1"/>
        <v>0</v>
      </c>
    </row>
    <row r="19" spans="1:10" ht="16.5" customHeight="1">
      <c r="A19" s="3">
        <v>18</v>
      </c>
      <c r="B19" s="4" t="s">
        <v>20</v>
      </c>
      <c r="C19" s="112"/>
      <c r="D19" s="112"/>
      <c r="E19" s="112"/>
      <c r="F19" s="112"/>
      <c r="G19" s="112"/>
      <c r="H19" s="112"/>
      <c r="I19" s="7">
        <f t="shared" si="0"/>
        <v>0</v>
      </c>
      <c r="J19" s="18">
        <f t="shared" si="1"/>
        <v>0</v>
      </c>
    </row>
    <row r="20" spans="1:10" ht="16.5" customHeight="1">
      <c r="A20" s="3">
        <v>19</v>
      </c>
      <c r="B20" s="4" t="s">
        <v>21</v>
      </c>
      <c r="C20" s="112"/>
      <c r="D20" s="112"/>
      <c r="E20" s="112"/>
      <c r="F20" s="112"/>
      <c r="G20" s="112"/>
      <c r="H20" s="112"/>
      <c r="I20" s="7">
        <f t="shared" si="0"/>
        <v>0</v>
      </c>
      <c r="J20" s="18">
        <f t="shared" si="1"/>
        <v>0</v>
      </c>
    </row>
    <row r="21" spans="1:10" ht="16.5" customHeight="1">
      <c r="A21" s="3">
        <v>20</v>
      </c>
      <c r="B21" s="4" t="s">
        <v>22</v>
      </c>
      <c r="C21" s="112"/>
      <c r="D21" s="112"/>
      <c r="E21" s="112"/>
      <c r="F21" s="112"/>
      <c r="G21" s="112"/>
      <c r="H21" s="112"/>
      <c r="I21" s="7">
        <f t="shared" si="0"/>
        <v>0</v>
      </c>
      <c r="J21" s="18">
        <f t="shared" si="1"/>
        <v>0</v>
      </c>
    </row>
    <row r="29" ht="24" customHeight="1"/>
  </sheetData>
  <sheetProtection/>
  <dataValidations count="1">
    <dataValidation type="list" allowBlank="1" showInputMessage="1" showErrorMessage="1" sqref="L3 C2:H21">
      <formula1>"---,10,9,8,7,6,5,4,3,2,1,0,Sin Nota"</formula1>
    </dataValidation>
  </dataValidations>
  <printOptions/>
  <pageMargins left="0.53" right="0.31496062992125984" top="0.85" bottom="0.41" header="0.31496062992125984" footer="0.31496062992125984"/>
  <pageSetup horizontalDpi="300" verticalDpi="300" orientation="landscape" paperSize="9" scale="97" r:id="rId2"/>
  <headerFooter>
    <oddHeader>&amp;C&amp;"-,Negrita"&amp;20Validación de datos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1" sqref="M11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8" width="5.7109375" style="0" customWidth="1"/>
    <col min="9" max="9" width="8.7109375" style="81" customWidth="1"/>
    <col min="10" max="10" width="11.7109375" style="0" customWidth="1"/>
    <col min="11" max="11" width="5.57421875" style="0" customWidth="1"/>
    <col min="12" max="12" width="7.57421875" style="81" customWidth="1"/>
    <col min="13" max="13" width="14.57421875" style="81" customWidth="1"/>
    <col min="14" max="14" width="15.28125" style="0" customWidth="1"/>
    <col min="15" max="15" width="3.28125" style="0" customWidth="1"/>
    <col min="16" max="16" width="9.57421875" style="0" customWidth="1"/>
    <col min="18" max="18" width="3.8515625" style="0" customWidth="1"/>
    <col min="19" max="19" width="18.57421875" style="0" customWidth="1"/>
    <col min="22" max="22" width="5.00390625" style="0" customWidth="1"/>
    <col min="23" max="23" width="13.140625" style="0" customWidth="1"/>
  </cols>
  <sheetData>
    <row r="1" spans="1:12" s="2" customFormat="1" ht="28.5" customHeight="1" thickBot="1">
      <c r="A1" s="17" t="s">
        <v>0</v>
      </c>
      <c r="B1" s="17" t="s">
        <v>4</v>
      </c>
      <c r="C1" s="118" t="s">
        <v>171</v>
      </c>
      <c r="D1" s="118" t="s">
        <v>166</v>
      </c>
      <c r="E1" s="118" t="s">
        <v>167</v>
      </c>
      <c r="F1" s="118" t="s">
        <v>168</v>
      </c>
      <c r="G1" s="118" t="s">
        <v>169</v>
      </c>
      <c r="H1" s="118" t="s">
        <v>170</v>
      </c>
      <c r="I1" s="17" t="s">
        <v>29</v>
      </c>
      <c r="J1" s="20" t="s">
        <v>175</v>
      </c>
      <c r="L1" s="20" t="s">
        <v>176</v>
      </c>
    </row>
    <row r="2" spans="1:14" ht="16.5" customHeight="1" thickTop="1">
      <c r="A2" s="13">
        <v>1</v>
      </c>
      <c r="B2" s="14" t="s">
        <v>1</v>
      </c>
      <c r="C2" s="117">
        <v>10</v>
      </c>
      <c r="D2" s="117">
        <v>10</v>
      </c>
      <c r="E2" s="117">
        <v>10</v>
      </c>
      <c r="F2" s="117">
        <v>9</v>
      </c>
      <c r="G2" s="117">
        <v>9</v>
      </c>
      <c r="H2" s="117">
        <v>10</v>
      </c>
      <c r="I2" s="128">
        <f>SUM(C2:H2)</f>
        <v>58</v>
      </c>
      <c r="J2" s="122">
        <f>I2/6</f>
        <v>9.666666666666666</v>
      </c>
      <c r="L2" s="100" t="str">
        <f aca="true" t="shared" si="0" ref="L2:L14">IF(COUNTIF(J2,"&gt;=9,000"),"SO",IF(COUNTIF(J2,"&gt;=7,000")-COUNTIF(J2,"&gt;=8,999"),"NO",IF(COUNTIF(J2,"&gt;=6,000")-COUNTIF(J2,"&gt;=6,999"),"BI",IF(COUNTIF(J2,"&gt;=5,000")-COUNTIF(J2,"&gt;=5,999"),"SU",IF(COUNTIF(J2,"&gt;=4,999")-COUNTIF(J2,"&gt;=0,001"),"IN",IF(COUNTIF(J2,"0,000"),"S. N."))))))</f>
        <v>SO</v>
      </c>
      <c r="M2" s="143" t="str">
        <f>IF(L2="SO","FELICIDADES","OTRA VEZ SERÁ")</f>
        <v>FELICIDADES</v>
      </c>
      <c r="N2" s="90" t="s">
        <v>186</v>
      </c>
    </row>
    <row r="3" spans="1:14" ht="16.5" customHeight="1">
      <c r="A3" s="3">
        <v>2</v>
      </c>
      <c r="B3" s="4" t="s">
        <v>2</v>
      </c>
      <c r="C3" s="117">
        <v>10</v>
      </c>
      <c r="D3" s="117">
        <v>10</v>
      </c>
      <c r="E3" s="117">
        <v>10</v>
      </c>
      <c r="F3" s="117">
        <v>9</v>
      </c>
      <c r="G3" s="117">
        <v>9</v>
      </c>
      <c r="H3" s="117">
        <v>6</v>
      </c>
      <c r="I3" s="128">
        <f aca="true" t="shared" si="1" ref="I3:I21">SUM(C3:H3)</f>
        <v>54</v>
      </c>
      <c r="J3" s="122">
        <f aca="true" t="shared" si="2" ref="J3:J21">I3/6</f>
        <v>9</v>
      </c>
      <c r="L3" s="112" t="str">
        <f t="shared" si="0"/>
        <v>SO</v>
      </c>
      <c r="M3" s="143" t="str">
        <f>IF(L3="SO","FELICIDADES","OTRA VEZ SERÁ")</f>
        <v>FELICIDADES</v>
      </c>
      <c r="N3" s="142" t="str">
        <f>IF(L3="SO","FELICIDADES","OTRA VEZ SERÁ")</f>
        <v>FELICIDADES</v>
      </c>
    </row>
    <row r="4" spans="1:13" ht="16.5" customHeight="1">
      <c r="A4" s="3">
        <v>3</v>
      </c>
      <c r="B4" s="4" t="s">
        <v>3</v>
      </c>
      <c r="C4" s="117">
        <v>10</v>
      </c>
      <c r="D4" s="117">
        <v>10</v>
      </c>
      <c r="E4" s="117">
        <v>6</v>
      </c>
      <c r="F4" s="117">
        <v>6</v>
      </c>
      <c r="G4" s="117">
        <v>8</v>
      </c>
      <c r="H4" s="117">
        <v>9</v>
      </c>
      <c r="I4" s="128">
        <f t="shared" si="1"/>
        <v>49</v>
      </c>
      <c r="J4" s="122">
        <f t="shared" si="2"/>
        <v>8.166666666666666</v>
      </c>
      <c r="L4" s="112" t="str">
        <f t="shared" si="0"/>
        <v>NO</v>
      </c>
      <c r="M4" s="143" t="str">
        <f>IF(L4="SO","FELICIDADES","OTRA VEZ SERÁ")</f>
        <v>OTRA VEZ SERÁ</v>
      </c>
    </row>
    <row r="5" spans="1:19" ht="91.5" customHeight="1">
      <c r="A5" s="3">
        <v>4</v>
      </c>
      <c r="B5" s="4" t="s">
        <v>5</v>
      </c>
      <c r="C5" s="117">
        <v>10</v>
      </c>
      <c r="D5" s="117">
        <v>10</v>
      </c>
      <c r="E5" s="117">
        <v>5</v>
      </c>
      <c r="F5" s="117">
        <v>5</v>
      </c>
      <c r="G5" s="117">
        <v>5</v>
      </c>
      <c r="H5" s="117">
        <v>10</v>
      </c>
      <c r="I5" s="128">
        <f t="shared" si="1"/>
        <v>45</v>
      </c>
      <c r="J5" s="122">
        <f t="shared" si="2"/>
        <v>7.5</v>
      </c>
      <c r="L5" s="112" t="str">
        <f t="shared" si="0"/>
        <v>NO</v>
      </c>
      <c r="M5" s="121"/>
      <c r="N5" s="147" t="s">
        <v>189</v>
      </c>
      <c r="O5" s="147"/>
      <c r="P5" s="147"/>
      <c r="Q5" s="147"/>
      <c r="R5" s="147"/>
      <c r="S5" s="147"/>
    </row>
    <row r="6" spans="1:13" ht="16.5" customHeight="1">
      <c r="A6" s="3">
        <v>5</v>
      </c>
      <c r="B6" s="4" t="s">
        <v>7</v>
      </c>
      <c r="C6" s="117">
        <v>10</v>
      </c>
      <c r="D6" s="117">
        <v>3</v>
      </c>
      <c r="E6" s="117">
        <v>3</v>
      </c>
      <c r="F6" s="117">
        <v>3</v>
      </c>
      <c r="G6" s="117">
        <v>8</v>
      </c>
      <c r="H6" s="117">
        <v>10</v>
      </c>
      <c r="I6" s="128">
        <f t="shared" si="1"/>
        <v>37</v>
      </c>
      <c r="J6" s="122">
        <f t="shared" si="2"/>
        <v>6.166666666666667</v>
      </c>
      <c r="L6" s="112" t="str">
        <f t="shared" si="0"/>
        <v>BI</v>
      </c>
      <c r="M6" s="121"/>
    </row>
    <row r="7" spans="1:12" ht="16.5" customHeight="1">
      <c r="A7" s="3">
        <v>6</v>
      </c>
      <c r="B7" s="4" t="s">
        <v>8</v>
      </c>
      <c r="C7" s="117">
        <v>10</v>
      </c>
      <c r="D7" s="117">
        <v>10</v>
      </c>
      <c r="E7" s="117">
        <v>10</v>
      </c>
      <c r="F7" s="117">
        <v>2</v>
      </c>
      <c r="G7" s="117">
        <v>2</v>
      </c>
      <c r="H7" s="117">
        <v>2</v>
      </c>
      <c r="I7" s="128">
        <f t="shared" si="1"/>
        <v>36</v>
      </c>
      <c r="J7" s="122">
        <f t="shared" si="2"/>
        <v>6</v>
      </c>
      <c r="L7" s="112" t="str">
        <f t="shared" si="0"/>
        <v>BI</v>
      </c>
    </row>
    <row r="8" spans="1:12" ht="16.5" customHeight="1">
      <c r="A8" s="3">
        <v>7</v>
      </c>
      <c r="B8" s="4" t="s">
        <v>9</v>
      </c>
      <c r="C8" s="117">
        <v>10</v>
      </c>
      <c r="D8" s="117">
        <v>5</v>
      </c>
      <c r="E8" s="117">
        <v>5</v>
      </c>
      <c r="F8" s="117">
        <v>5</v>
      </c>
      <c r="G8" s="117">
        <v>6</v>
      </c>
      <c r="H8" s="117">
        <v>1</v>
      </c>
      <c r="I8" s="128">
        <f t="shared" si="1"/>
        <v>32</v>
      </c>
      <c r="J8" s="122">
        <f t="shared" si="2"/>
        <v>5.333333333333333</v>
      </c>
      <c r="L8" s="112" t="str">
        <f t="shared" si="0"/>
        <v>SU</v>
      </c>
    </row>
    <row r="9" spans="1:12" ht="16.5" customHeight="1">
      <c r="A9" s="3">
        <v>8</v>
      </c>
      <c r="B9" s="4" t="s">
        <v>10</v>
      </c>
      <c r="C9" s="117">
        <v>10</v>
      </c>
      <c r="D9" s="117">
        <v>5</v>
      </c>
      <c r="E9" s="117">
        <v>5</v>
      </c>
      <c r="F9" s="117">
        <v>5</v>
      </c>
      <c r="G9" s="117">
        <v>5</v>
      </c>
      <c r="H9" s="117"/>
      <c r="I9" s="128">
        <f t="shared" si="1"/>
        <v>30</v>
      </c>
      <c r="J9" s="122">
        <f t="shared" si="2"/>
        <v>5</v>
      </c>
      <c r="L9" s="112" t="str">
        <f t="shared" si="0"/>
        <v>SU</v>
      </c>
    </row>
    <row r="10" spans="1:20" ht="16.5" customHeight="1">
      <c r="A10" s="3">
        <v>9</v>
      </c>
      <c r="B10" s="4" t="s">
        <v>11</v>
      </c>
      <c r="C10" s="125">
        <v>10</v>
      </c>
      <c r="D10" s="125">
        <v>10</v>
      </c>
      <c r="E10" s="125">
        <v>10</v>
      </c>
      <c r="F10" s="125">
        <v>10</v>
      </c>
      <c r="G10" s="125">
        <v>10</v>
      </c>
      <c r="H10" s="125">
        <v>10</v>
      </c>
      <c r="I10" s="128">
        <f t="shared" si="1"/>
        <v>60</v>
      </c>
      <c r="J10" s="122">
        <f t="shared" si="2"/>
        <v>10</v>
      </c>
      <c r="L10" s="112" t="str">
        <f t="shared" si="0"/>
        <v>SO</v>
      </c>
      <c r="N10" s="67"/>
      <c r="O10" s="67"/>
      <c r="P10" s="90"/>
      <c r="Q10" s="90"/>
      <c r="R10" s="90"/>
      <c r="S10" s="90"/>
      <c r="T10" s="90"/>
    </row>
    <row r="11" spans="1:20" ht="16.5" customHeight="1">
      <c r="A11" s="3">
        <v>10</v>
      </c>
      <c r="B11" s="4" t="s">
        <v>13</v>
      </c>
      <c r="C11" s="117">
        <v>1</v>
      </c>
      <c r="D11" s="117">
        <v>1</v>
      </c>
      <c r="E11" s="117">
        <v>1</v>
      </c>
      <c r="F11" s="117">
        <v>1</v>
      </c>
      <c r="G11" s="117">
        <v>1</v>
      </c>
      <c r="H11" s="117">
        <v>1</v>
      </c>
      <c r="I11" s="128">
        <f t="shared" si="1"/>
        <v>6</v>
      </c>
      <c r="J11" s="122">
        <f t="shared" si="2"/>
        <v>1</v>
      </c>
      <c r="L11" s="112" t="str">
        <f t="shared" si="0"/>
        <v>IN</v>
      </c>
      <c r="N11" s="67"/>
      <c r="O11" s="67"/>
      <c r="P11" s="90"/>
      <c r="Q11" s="90"/>
      <c r="R11" s="90"/>
      <c r="S11" s="90"/>
      <c r="T11" s="90"/>
    </row>
    <row r="12" spans="1:20" ht="16.5" customHeight="1">
      <c r="A12" s="3">
        <v>11</v>
      </c>
      <c r="B12" s="4" t="s">
        <v>12</v>
      </c>
      <c r="C12" s="117">
        <v>2</v>
      </c>
      <c r="D12" s="117">
        <v>3</v>
      </c>
      <c r="E12" s="117">
        <v>4</v>
      </c>
      <c r="F12" s="117">
        <v>5</v>
      </c>
      <c r="G12" s="117">
        <v>6</v>
      </c>
      <c r="H12" s="117">
        <v>7</v>
      </c>
      <c r="I12" s="128">
        <f t="shared" si="1"/>
        <v>27</v>
      </c>
      <c r="J12" s="122">
        <f t="shared" si="2"/>
        <v>4.5</v>
      </c>
      <c r="L12" s="112" t="str">
        <f t="shared" si="0"/>
        <v>IN</v>
      </c>
      <c r="N12" s="67"/>
      <c r="O12" s="67"/>
      <c r="P12" s="90"/>
      <c r="Q12" s="90"/>
      <c r="R12" s="90"/>
      <c r="S12" s="90"/>
      <c r="T12" s="90"/>
    </row>
    <row r="13" spans="1:20" ht="16.5" customHeight="1">
      <c r="A13" s="3">
        <v>12</v>
      </c>
      <c r="B13" s="4" t="s">
        <v>14</v>
      </c>
      <c r="C13" s="117"/>
      <c r="D13" s="117"/>
      <c r="E13" s="117"/>
      <c r="F13" s="117"/>
      <c r="G13" s="117"/>
      <c r="H13" s="117">
        <v>1</v>
      </c>
      <c r="I13" s="128">
        <f t="shared" si="1"/>
        <v>1</v>
      </c>
      <c r="J13" s="122">
        <f t="shared" si="2"/>
        <v>0.16666666666666666</v>
      </c>
      <c r="L13" s="112" t="str">
        <f t="shared" si="0"/>
        <v>IN</v>
      </c>
      <c r="N13" s="136"/>
      <c r="O13" s="136"/>
      <c r="P13" s="90"/>
      <c r="Q13" s="90"/>
      <c r="R13" s="90"/>
      <c r="S13" s="90"/>
      <c r="T13" s="90"/>
    </row>
    <row r="14" spans="1:20" ht="16.5" customHeight="1">
      <c r="A14" s="3">
        <v>13</v>
      </c>
      <c r="B14" s="4" t="s">
        <v>15</v>
      </c>
      <c r="C14" s="117">
        <v>10</v>
      </c>
      <c r="D14" s="117">
        <v>10</v>
      </c>
      <c r="E14" s="117"/>
      <c r="F14" s="117">
        <v>5</v>
      </c>
      <c r="G14" s="117">
        <v>7</v>
      </c>
      <c r="H14" s="117">
        <v>1</v>
      </c>
      <c r="I14" s="128">
        <f t="shared" si="1"/>
        <v>33</v>
      </c>
      <c r="J14" s="122">
        <f t="shared" si="2"/>
        <v>5.5</v>
      </c>
      <c r="L14" s="112" t="str">
        <f t="shared" si="0"/>
        <v>SU</v>
      </c>
      <c r="N14" s="137"/>
      <c r="O14" s="137"/>
      <c r="P14" s="132"/>
      <c r="Q14" s="90"/>
      <c r="R14" s="90"/>
      <c r="S14" s="90"/>
      <c r="T14" s="90"/>
    </row>
    <row r="15" spans="1:16" ht="16.5" customHeight="1">
      <c r="A15" s="3">
        <v>14</v>
      </c>
      <c r="B15" s="4" t="s">
        <v>16</v>
      </c>
      <c r="C15" s="117">
        <v>10</v>
      </c>
      <c r="D15" s="117">
        <v>10</v>
      </c>
      <c r="E15" s="117">
        <v>8</v>
      </c>
      <c r="F15" s="117">
        <v>8</v>
      </c>
      <c r="G15" s="117">
        <v>8</v>
      </c>
      <c r="H15" s="117">
        <v>9</v>
      </c>
      <c r="I15" s="128">
        <f t="shared" si="1"/>
        <v>53</v>
      </c>
      <c r="J15" s="122">
        <f t="shared" si="2"/>
        <v>8.833333333333334</v>
      </c>
      <c r="L15" s="112" t="str">
        <f>IF(COUNTIF(J15,"&gt;=9,000"),"SO",IF(COUNTIF(J15,"&gt;=7,000")-COUNTIF(J15,"&gt;=8,999"),"NO",IF(COUNTIF(J15,"&gt;=6,000")-COUNTIF(J15,"&gt;=6,999"),"BI",IF(COUNTIF(J15,"&gt;=5,000")-COUNTIF(J15,"&gt;=5,999"),"SU",IF(COUNTIF(J15,"&gt;=4,999")-COUNTIF(J15,"&gt;=0,001"),"IN",IF(COUNTIF(J15,"0,000"),"S. N."))))))</f>
        <v>NO</v>
      </c>
      <c r="N15" s="138"/>
      <c r="O15" s="138"/>
      <c r="P15" s="123"/>
    </row>
    <row r="16" spans="1:20" ht="16.5" customHeight="1">
      <c r="A16" s="3">
        <v>15</v>
      </c>
      <c r="B16" s="4" t="s">
        <v>17</v>
      </c>
      <c r="C16" s="117"/>
      <c r="D16" s="117"/>
      <c r="E16" s="117"/>
      <c r="F16" s="117"/>
      <c r="G16" s="117"/>
      <c r="H16" s="117"/>
      <c r="I16" s="128">
        <f t="shared" si="1"/>
        <v>0</v>
      </c>
      <c r="J16" s="122">
        <f t="shared" si="2"/>
        <v>0</v>
      </c>
      <c r="L16" s="112" t="str">
        <f aca="true" t="shared" si="3" ref="L16:L21">IF(COUNTIF(J16,"&gt;=9,000"),"SO",IF(COUNTIF(J16,"&gt;=7,000")-COUNTIF(J16,"&gt;=8,999"),"NO",IF(COUNTIF(J16,"&gt;=6,000")-COUNTIF(J16,"&gt;=6,999"),"BI",IF(COUNTIF(J16,"&gt;=5,000")-COUNTIF(J16,"&gt;=5,999"),"SU",IF(COUNTIF(J16,"&gt;=4,999")-COUNTIF(J16,"&gt;=0,001"),"IN",IF(COUNTIF(J16,"0,000"),"S. N."))))))</f>
        <v>S. N.</v>
      </c>
      <c r="N16" s="139"/>
      <c r="O16" s="139"/>
      <c r="P16" s="135"/>
      <c r="Q16" s="133"/>
      <c r="R16" s="133"/>
      <c r="S16" s="133"/>
      <c r="T16" s="133"/>
    </row>
    <row r="17" spans="1:20" ht="16.5" customHeight="1">
      <c r="A17" s="3">
        <v>16</v>
      </c>
      <c r="B17" s="4" t="s">
        <v>18</v>
      </c>
      <c r="C17" s="117">
        <v>10</v>
      </c>
      <c r="D17" s="117">
        <v>10</v>
      </c>
      <c r="E17" s="117">
        <v>10</v>
      </c>
      <c r="F17" s="117"/>
      <c r="G17" s="117"/>
      <c r="H17" s="117">
        <v>3</v>
      </c>
      <c r="I17" s="128">
        <f t="shared" si="1"/>
        <v>33</v>
      </c>
      <c r="J17" s="122">
        <f t="shared" si="2"/>
        <v>5.5</v>
      </c>
      <c r="L17" s="112" t="str">
        <f t="shared" si="3"/>
        <v>SU</v>
      </c>
      <c r="N17" s="139"/>
      <c r="O17" s="139"/>
      <c r="P17" s="134"/>
      <c r="Q17" s="133"/>
      <c r="R17" s="133"/>
      <c r="S17" s="133"/>
      <c r="T17" s="133"/>
    </row>
    <row r="18" spans="1:20" ht="16.5" customHeight="1">
      <c r="A18" s="3">
        <v>17</v>
      </c>
      <c r="B18" s="4" t="s">
        <v>19</v>
      </c>
      <c r="C18" s="117"/>
      <c r="D18" s="117"/>
      <c r="E18" s="117"/>
      <c r="F18" s="117"/>
      <c r="G18" s="117"/>
      <c r="H18" s="117"/>
      <c r="I18" s="128">
        <f t="shared" si="1"/>
        <v>0</v>
      </c>
      <c r="J18" s="122">
        <f t="shared" si="2"/>
        <v>0</v>
      </c>
      <c r="L18" s="112" t="str">
        <f t="shared" si="3"/>
        <v>S. N.</v>
      </c>
      <c r="N18" s="139"/>
      <c r="O18" s="139"/>
      <c r="P18" s="119"/>
      <c r="Q18" s="133"/>
      <c r="R18" s="133"/>
      <c r="S18" s="133"/>
      <c r="T18" s="133"/>
    </row>
    <row r="19" spans="1:20" ht="16.5" customHeight="1">
      <c r="A19" s="3">
        <v>18</v>
      </c>
      <c r="B19" s="4" t="s">
        <v>20</v>
      </c>
      <c r="C19" s="117">
        <v>9</v>
      </c>
      <c r="D19" s="117"/>
      <c r="E19" s="117">
        <v>10</v>
      </c>
      <c r="F19" s="117"/>
      <c r="G19" s="117">
        <v>10</v>
      </c>
      <c r="H19" s="117">
        <v>2</v>
      </c>
      <c r="I19" s="128">
        <f t="shared" si="1"/>
        <v>31</v>
      </c>
      <c r="J19" s="122">
        <f t="shared" si="2"/>
        <v>5.166666666666667</v>
      </c>
      <c r="L19" s="112" t="str">
        <f t="shared" si="3"/>
        <v>SU</v>
      </c>
      <c r="N19" s="140"/>
      <c r="O19" s="140"/>
      <c r="P19" s="133"/>
      <c r="Q19" s="133"/>
      <c r="R19" s="133"/>
      <c r="S19" s="133"/>
      <c r="T19" s="133"/>
    </row>
    <row r="20" spans="1:20" ht="16.5" customHeight="1">
      <c r="A20" s="3">
        <v>19</v>
      </c>
      <c r="B20" s="4" t="s">
        <v>21</v>
      </c>
      <c r="C20" s="117"/>
      <c r="D20" s="117"/>
      <c r="E20" s="117"/>
      <c r="F20" s="117"/>
      <c r="G20" s="117"/>
      <c r="H20" s="117">
        <v>2</v>
      </c>
      <c r="I20" s="128">
        <f t="shared" si="1"/>
        <v>2</v>
      </c>
      <c r="J20" s="122">
        <f t="shared" si="2"/>
        <v>0.3333333333333333</v>
      </c>
      <c r="L20" s="112" t="str">
        <f t="shared" si="3"/>
        <v>IN</v>
      </c>
      <c r="N20" s="140"/>
      <c r="O20" s="140"/>
      <c r="P20" s="119"/>
      <c r="Q20" s="133"/>
      <c r="R20" s="133"/>
      <c r="S20" s="133"/>
      <c r="T20" s="133"/>
    </row>
    <row r="21" spans="1:20" ht="16.5" customHeight="1">
      <c r="A21" s="3">
        <v>20</v>
      </c>
      <c r="B21" s="4" t="s">
        <v>22</v>
      </c>
      <c r="C21" s="117"/>
      <c r="D21" s="117"/>
      <c r="E21" s="117"/>
      <c r="F21" s="117"/>
      <c r="G21" s="117"/>
      <c r="H21" s="117"/>
      <c r="I21" s="128">
        <f t="shared" si="1"/>
        <v>0</v>
      </c>
      <c r="J21" s="122">
        <f t="shared" si="2"/>
        <v>0</v>
      </c>
      <c r="L21" s="112" t="str">
        <f t="shared" si="3"/>
        <v>S. N.</v>
      </c>
      <c r="N21" s="133"/>
      <c r="O21" s="133"/>
      <c r="P21" s="133"/>
      <c r="Q21" s="133"/>
      <c r="R21" s="133"/>
      <c r="S21" s="133"/>
      <c r="T21" s="133"/>
    </row>
    <row r="22" spans="14:20" ht="15">
      <c r="N22" s="133"/>
      <c r="O22" s="133"/>
      <c r="P22" s="133"/>
      <c r="Q22" s="133"/>
      <c r="R22" s="133"/>
      <c r="S22" s="133"/>
      <c r="T22" s="133"/>
    </row>
    <row r="23" spans="11:20" ht="15">
      <c r="K23" s="129" t="s">
        <v>172</v>
      </c>
      <c r="L23" s="3">
        <f>COUNTIF(L2:L21,"SO")</f>
        <v>3</v>
      </c>
      <c r="N23" s="133"/>
      <c r="O23" s="133"/>
      <c r="P23" s="133"/>
      <c r="Q23" s="133"/>
      <c r="R23" s="133"/>
      <c r="S23" s="133"/>
      <c r="T23" s="133"/>
    </row>
    <row r="24" spans="11:20" ht="15">
      <c r="K24" s="129" t="s">
        <v>51</v>
      </c>
      <c r="L24" s="3">
        <f>COUNTIF(L2:L21,"NO")</f>
        <v>3</v>
      </c>
      <c r="N24" s="133"/>
      <c r="O24" s="133"/>
      <c r="P24" s="133"/>
      <c r="Q24" s="133"/>
      <c r="R24" s="133"/>
      <c r="S24" s="133"/>
      <c r="T24" s="133"/>
    </row>
    <row r="25" spans="11:20" ht="15">
      <c r="K25" s="129" t="s">
        <v>147</v>
      </c>
      <c r="L25" s="3">
        <f>COUNTIF(L2:L21,"BI")</f>
        <v>2</v>
      </c>
      <c r="N25" s="133"/>
      <c r="O25" s="133"/>
      <c r="P25" s="133"/>
      <c r="Q25" s="133"/>
      <c r="R25" s="133"/>
      <c r="S25" s="133"/>
      <c r="T25" s="133"/>
    </row>
    <row r="26" spans="11:20" ht="15">
      <c r="K26" s="129" t="s">
        <v>148</v>
      </c>
      <c r="L26" s="3">
        <f>COUNTIF(L2:L21,"SU")</f>
        <v>5</v>
      </c>
      <c r="N26" s="133"/>
      <c r="O26" s="133"/>
      <c r="P26" s="133"/>
      <c r="Q26" s="133"/>
      <c r="R26" s="133"/>
      <c r="S26" s="133"/>
      <c r="T26" s="133"/>
    </row>
    <row r="27" spans="11:12" ht="15">
      <c r="K27" s="129" t="s">
        <v>149</v>
      </c>
      <c r="L27" s="112">
        <f>COUNTIF(L2:L21,"IN")</f>
        <v>4</v>
      </c>
    </row>
    <row r="28" spans="11:12" ht="15">
      <c r="K28" s="129" t="s">
        <v>177</v>
      </c>
      <c r="L28" s="3">
        <f>COUNTIF(L2:L21,"S. N.")</f>
        <v>3</v>
      </c>
    </row>
    <row r="29" ht="15">
      <c r="L29" s="3">
        <f>SUM(L23:L28)</f>
        <v>20</v>
      </c>
    </row>
    <row r="30" ht="9" customHeight="1">
      <c r="L30" s="120"/>
    </row>
    <row r="31" spans="2:27" ht="83.25" customHeight="1">
      <c r="B31" s="124" t="s">
        <v>173</v>
      </c>
      <c r="C31" s="146" t="s">
        <v>174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9"/>
      <c r="Y31" s="9"/>
      <c r="Z31" s="9"/>
      <c r="AA31" s="9"/>
    </row>
    <row r="32" spans="2:27" ht="8.25" customHeight="1">
      <c r="B32" s="126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9"/>
      <c r="Y32" s="9"/>
      <c r="Z32" s="9"/>
      <c r="AA32" s="9"/>
    </row>
    <row r="33" spans="2:10" ht="18.75">
      <c r="B33" s="67" t="s">
        <v>172</v>
      </c>
      <c r="C33" s="67"/>
      <c r="D33" s="90" t="s">
        <v>185</v>
      </c>
      <c r="E33" s="90"/>
      <c r="F33" s="90"/>
      <c r="G33" s="90"/>
      <c r="H33" s="90"/>
      <c r="I33" s="90"/>
      <c r="J33" s="90"/>
    </row>
    <row r="34" spans="2:8" ht="15">
      <c r="B34" s="67"/>
      <c r="C34" s="67"/>
      <c r="D34" s="90"/>
      <c r="E34" s="90"/>
      <c r="F34" s="90"/>
      <c r="G34" s="90"/>
      <c r="H34" s="90"/>
    </row>
    <row r="35" spans="2:8" ht="15">
      <c r="B35" s="67" t="s">
        <v>51</v>
      </c>
      <c r="C35" s="67"/>
      <c r="D35" s="90" t="s">
        <v>179</v>
      </c>
      <c r="E35" s="90"/>
      <c r="F35" s="90"/>
      <c r="G35" s="90"/>
      <c r="H35" s="90"/>
    </row>
    <row r="36" spans="2:8" ht="15">
      <c r="B36" s="136"/>
      <c r="C36" s="136"/>
      <c r="D36" s="90"/>
      <c r="E36" s="90"/>
      <c r="F36" s="90"/>
      <c r="G36" s="90"/>
      <c r="H36" s="90"/>
    </row>
    <row r="37" spans="2:8" ht="15">
      <c r="B37" s="137" t="s">
        <v>147</v>
      </c>
      <c r="C37" s="137"/>
      <c r="D37" s="132" t="s">
        <v>182</v>
      </c>
      <c r="E37" s="90"/>
      <c r="F37" s="90"/>
      <c r="G37" s="90"/>
      <c r="H37" s="90"/>
    </row>
    <row r="38" spans="2:4" ht="18.75">
      <c r="B38" s="138"/>
      <c r="C38" s="138"/>
      <c r="D38" s="123"/>
    </row>
    <row r="39" spans="2:8" ht="15">
      <c r="B39" s="139" t="s">
        <v>148</v>
      </c>
      <c r="C39" s="139"/>
      <c r="D39" s="135" t="s">
        <v>180</v>
      </c>
      <c r="E39" s="133"/>
      <c r="F39" s="133"/>
      <c r="G39" s="133"/>
      <c r="H39" s="133"/>
    </row>
    <row r="40" spans="2:8" ht="15">
      <c r="B40" s="139"/>
      <c r="C40" s="139"/>
      <c r="D40" s="134"/>
      <c r="E40" s="133"/>
      <c r="F40" s="133"/>
      <c r="G40" s="133"/>
      <c r="H40" s="133"/>
    </row>
    <row r="41" spans="2:8" ht="15">
      <c r="B41" s="139" t="s">
        <v>149</v>
      </c>
      <c r="C41" s="139"/>
      <c r="D41" s="119" t="s">
        <v>183</v>
      </c>
      <c r="E41" s="133"/>
      <c r="F41" s="133"/>
      <c r="G41" s="133"/>
      <c r="H41" s="133"/>
    </row>
    <row r="42" spans="2:8" ht="15">
      <c r="B42" s="140"/>
      <c r="C42" s="140"/>
      <c r="D42" s="133"/>
      <c r="E42" s="133"/>
      <c r="F42" s="133"/>
      <c r="G42" s="133"/>
      <c r="H42" s="133"/>
    </row>
    <row r="43" spans="2:8" ht="18.75">
      <c r="B43" s="140" t="s">
        <v>181</v>
      </c>
      <c r="C43" s="140"/>
      <c r="D43" s="119" t="s">
        <v>184</v>
      </c>
      <c r="E43" s="133"/>
      <c r="F43" s="133"/>
      <c r="G43" s="133"/>
      <c r="H43" s="133"/>
    </row>
  </sheetData>
  <sheetProtection/>
  <mergeCells count="2">
    <mergeCell ref="C31:M31"/>
    <mergeCell ref="N5:S5"/>
  </mergeCells>
  <printOptions/>
  <pageMargins left="0.3937007874015748" right="0.3937007874015748" top="0.89" bottom="0.4330708661417323" header="0.33" footer="0.31496062992125984"/>
  <pageSetup horizontalDpi="300" verticalDpi="300" orientation="portrait" paperSize="9" r:id="rId1"/>
  <headerFooter>
    <oddHeader>&amp;C&amp;"-,Negrita"&amp;20Convertir datos numéricos en alfabéticos.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5"/>
  <cols>
    <col min="1" max="1" width="7.00390625" style="0" customWidth="1"/>
    <col min="2" max="2" width="13.57421875" style="0" customWidth="1"/>
    <col min="3" max="3" width="10.28125" style="0" customWidth="1"/>
  </cols>
  <sheetData>
    <row r="1" spans="1:3" s="2" customFormat="1" ht="36" customHeight="1" thickBot="1">
      <c r="A1" s="17" t="s">
        <v>0</v>
      </c>
      <c r="B1" s="17" t="s">
        <v>4</v>
      </c>
      <c r="C1" s="17" t="s">
        <v>42</v>
      </c>
    </row>
    <row r="2" spans="1:3" ht="16.5" customHeight="1" thickTop="1">
      <c r="A2" s="113">
        <v>1</v>
      </c>
      <c r="B2" s="14" t="s">
        <v>1</v>
      </c>
      <c r="C2" s="112"/>
    </row>
    <row r="3" spans="1:3" ht="16.5" customHeight="1">
      <c r="A3" s="35">
        <f>A2+1</f>
        <v>2</v>
      </c>
      <c r="B3" s="4" t="s">
        <v>2</v>
      </c>
      <c r="C3" s="112"/>
    </row>
    <row r="4" spans="1:3" ht="16.5" customHeight="1">
      <c r="A4" s="112">
        <f>A3+1</f>
        <v>3</v>
      </c>
      <c r="B4" s="4" t="s">
        <v>3</v>
      </c>
      <c r="C4" s="112"/>
    </row>
    <row r="5" spans="1:3" ht="16.5" customHeight="1">
      <c r="A5" s="112">
        <f>A4+1</f>
        <v>4</v>
      </c>
      <c r="B5" s="4" t="s">
        <v>5</v>
      </c>
      <c r="C5" s="112"/>
    </row>
    <row r="6" spans="1:3" ht="16.5" customHeight="1">
      <c r="A6" s="112">
        <f>A5+1</f>
        <v>5</v>
      </c>
      <c r="B6" s="4" t="s">
        <v>7</v>
      </c>
      <c r="C6" s="112"/>
    </row>
    <row r="7" spans="1:3" ht="16.5" customHeight="1">
      <c r="A7" s="3"/>
      <c r="B7" s="4" t="s">
        <v>8</v>
      </c>
      <c r="C7" s="112"/>
    </row>
    <row r="8" spans="1:3" ht="16.5" customHeight="1">
      <c r="A8" s="3"/>
      <c r="B8" s="4" t="s">
        <v>9</v>
      </c>
      <c r="C8" s="112"/>
    </row>
    <row r="9" spans="1:3" ht="16.5" customHeight="1">
      <c r="A9" s="3"/>
      <c r="B9" s="4" t="s">
        <v>10</v>
      </c>
      <c r="C9" s="112"/>
    </row>
    <row r="10" spans="1:3" ht="16.5" customHeight="1">
      <c r="A10" s="3"/>
      <c r="B10" s="4" t="s">
        <v>11</v>
      </c>
      <c r="C10" s="112"/>
    </row>
    <row r="11" spans="1:3" ht="16.5" customHeight="1">
      <c r="A11" s="3"/>
      <c r="B11" s="4" t="s">
        <v>13</v>
      </c>
      <c r="C11" s="112"/>
    </row>
    <row r="12" spans="1:3" ht="16.5" customHeight="1">
      <c r="A12" s="3"/>
      <c r="B12" s="4" t="s">
        <v>12</v>
      </c>
      <c r="C12" s="112"/>
    </row>
    <row r="13" spans="1:3" ht="16.5" customHeight="1">
      <c r="A13" s="3"/>
      <c r="B13" s="4" t="s">
        <v>14</v>
      </c>
      <c r="C13" s="112"/>
    </row>
    <row r="14" spans="1:3" ht="16.5" customHeight="1">
      <c r="A14" s="3"/>
      <c r="B14" s="4" t="s">
        <v>15</v>
      </c>
      <c r="C14" s="112"/>
    </row>
    <row r="15" spans="1:3" ht="16.5" customHeight="1">
      <c r="A15" s="3"/>
      <c r="B15" s="4" t="s">
        <v>16</v>
      </c>
      <c r="C15" s="112"/>
    </row>
    <row r="16" spans="1:3" ht="16.5" customHeight="1">
      <c r="A16" s="3"/>
      <c r="B16" s="4" t="s">
        <v>17</v>
      </c>
      <c r="C16" s="112"/>
    </row>
    <row r="17" spans="1:3" ht="16.5" customHeight="1">
      <c r="A17" s="3"/>
      <c r="B17" s="4" t="s">
        <v>18</v>
      </c>
      <c r="C17" s="112"/>
    </row>
    <row r="18" spans="1:3" ht="16.5" customHeight="1">
      <c r="A18" s="3"/>
      <c r="B18" s="4" t="s">
        <v>19</v>
      </c>
      <c r="C18" s="112"/>
    </row>
    <row r="19" spans="1:3" ht="16.5" customHeight="1">
      <c r="A19" s="3"/>
      <c r="B19" s="4" t="s">
        <v>20</v>
      </c>
      <c r="C19" s="112"/>
    </row>
    <row r="20" spans="1:3" ht="16.5" customHeight="1">
      <c r="A20" s="3"/>
      <c r="B20" s="4" t="s">
        <v>21</v>
      </c>
      <c r="C20" s="112"/>
    </row>
    <row r="21" spans="1:3" ht="16.5" customHeight="1">
      <c r="A21" s="3"/>
      <c r="B21" s="4" t="s">
        <v>22</v>
      </c>
      <c r="C21" s="112"/>
    </row>
    <row r="22" spans="1:3" ht="28.5" customHeight="1">
      <c r="A22" s="9"/>
      <c r="B22" s="42" t="s">
        <v>48</v>
      </c>
      <c r="C22" s="112"/>
    </row>
    <row r="23" spans="2:3" ht="20.25" customHeight="1">
      <c r="B23" s="10" t="s">
        <v>49</v>
      </c>
      <c r="C23" s="112"/>
    </row>
    <row r="24" spans="2:3" ht="21" customHeight="1">
      <c r="B24" s="40"/>
      <c r="C24" s="38"/>
    </row>
    <row r="25" spans="2:3" ht="20.25" customHeight="1">
      <c r="B25" s="41"/>
      <c r="C25" s="38"/>
    </row>
    <row r="26" spans="2:3" ht="15">
      <c r="B26" s="9"/>
      <c r="C26" s="21"/>
    </row>
    <row r="27" ht="15">
      <c r="C27" s="21"/>
    </row>
    <row r="28" ht="15">
      <c r="C28" s="21"/>
    </row>
    <row r="30" ht="24" customHeight="1"/>
  </sheetData>
  <sheetProtection/>
  <printOptions/>
  <pageMargins left="0.83" right="0.33" top="0.75" bottom="0.48" header="0.3" footer="0.3"/>
  <pageSetup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9" width="12.7109375" style="0" customWidth="1"/>
    <col min="10" max="10" width="10.140625" style="0" customWidth="1"/>
    <col min="11" max="11" width="13.00390625" style="0" customWidth="1"/>
    <col min="12" max="12" width="8.57421875" style="0" customWidth="1"/>
  </cols>
  <sheetData>
    <row r="1" spans="1:10" s="2" customFormat="1" ht="36" customHeight="1" thickBot="1">
      <c r="A1" s="17" t="s">
        <v>0</v>
      </c>
      <c r="B1" s="17" t="s">
        <v>4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20" t="s">
        <v>31</v>
      </c>
    </row>
    <row r="2" spans="1:10" ht="16.5" customHeight="1" thickTop="1">
      <c r="A2" s="13">
        <v>1</v>
      </c>
      <c r="B2" s="14" t="s">
        <v>1</v>
      </c>
      <c r="C2" s="15">
        <v>100.5</v>
      </c>
      <c r="D2" s="15">
        <v>300</v>
      </c>
      <c r="E2" s="15">
        <v>100</v>
      </c>
      <c r="F2" s="15">
        <v>200</v>
      </c>
      <c r="G2" s="15">
        <v>23</v>
      </c>
      <c r="H2" s="15">
        <v>234</v>
      </c>
      <c r="I2" s="16">
        <f>SUM(C2:H2)</f>
        <v>957.5</v>
      </c>
      <c r="J2" s="18">
        <f aca="true" t="shared" si="0" ref="J2:J7">1200-I2</f>
        <v>242.5</v>
      </c>
    </row>
    <row r="3" spans="1:10" ht="16.5" customHeight="1">
      <c r="A3" s="3">
        <v>2</v>
      </c>
      <c r="B3" s="4" t="s">
        <v>2</v>
      </c>
      <c r="C3" s="6">
        <v>345</v>
      </c>
      <c r="D3" s="6"/>
      <c r="E3" s="6"/>
      <c r="F3" s="6"/>
      <c r="G3" s="6"/>
      <c r="H3" s="6"/>
      <c r="I3" s="7">
        <f aca="true" t="shared" si="1" ref="I3:I21">SUM(C3:H3)</f>
        <v>345</v>
      </c>
      <c r="J3" s="19">
        <f t="shared" si="0"/>
        <v>855</v>
      </c>
    </row>
    <row r="4" spans="1:10" ht="16.5" customHeight="1">
      <c r="A4" s="3">
        <v>3</v>
      </c>
      <c r="B4" s="4" t="s">
        <v>3</v>
      </c>
      <c r="C4" s="6">
        <v>34</v>
      </c>
      <c r="D4" s="6"/>
      <c r="E4" s="6"/>
      <c r="F4" s="6"/>
      <c r="G4" s="6"/>
      <c r="H4" s="6"/>
      <c r="I4" s="7">
        <f t="shared" si="1"/>
        <v>34</v>
      </c>
      <c r="J4" s="19">
        <f t="shared" si="0"/>
        <v>1166</v>
      </c>
    </row>
    <row r="5" spans="1:10" ht="16.5" customHeight="1">
      <c r="A5" s="3">
        <v>4</v>
      </c>
      <c r="B5" s="4" t="s">
        <v>5</v>
      </c>
      <c r="C5" s="6">
        <v>234</v>
      </c>
      <c r="D5" s="6">
        <v>700</v>
      </c>
      <c r="E5" s="6">
        <v>23</v>
      </c>
      <c r="F5" s="6">
        <v>140</v>
      </c>
      <c r="G5" s="6">
        <v>60</v>
      </c>
      <c r="H5" s="6">
        <v>100</v>
      </c>
      <c r="I5" s="7">
        <f t="shared" si="1"/>
        <v>1257</v>
      </c>
      <c r="J5" s="19">
        <f t="shared" si="0"/>
        <v>-57</v>
      </c>
    </row>
    <row r="6" spans="1:10" ht="16.5" customHeight="1">
      <c r="A6" s="3">
        <v>5</v>
      </c>
      <c r="B6" s="4" t="s">
        <v>7</v>
      </c>
      <c r="C6" s="6">
        <v>289</v>
      </c>
      <c r="D6" s="6"/>
      <c r="E6" s="6"/>
      <c r="F6" s="6"/>
      <c r="G6" s="6"/>
      <c r="H6" s="6"/>
      <c r="I6" s="7">
        <f t="shared" si="1"/>
        <v>289</v>
      </c>
      <c r="J6" s="19">
        <f t="shared" si="0"/>
        <v>911</v>
      </c>
    </row>
    <row r="7" spans="1:10" ht="16.5" customHeight="1">
      <c r="A7" s="3">
        <v>6</v>
      </c>
      <c r="B7" s="4" t="s">
        <v>8</v>
      </c>
      <c r="C7" s="6">
        <v>100</v>
      </c>
      <c r="D7" s="6">
        <v>100</v>
      </c>
      <c r="E7" s="6">
        <v>100</v>
      </c>
      <c r="F7" s="6">
        <v>100</v>
      </c>
      <c r="G7" s="6">
        <v>100</v>
      </c>
      <c r="H7" s="6">
        <v>200</v>
      </c>
      <c r="I7" s="7">
        <f t="shared" si="1"/>
        <v>700</v>
      </c>
      <c r="J7" s="19">
        <f t="shared" si="0"/>
        <v>500</v>
      </c>
    </row>
    <row r="8" spans="1:10" ht="16.5" customHeight="1">
      <c r="A8" s="3">
        <v>7</v>
      </c>
      <c r="B8" s="4" t="s">
        <v>9</v>
      </c>
      <c r="C8" s="6">
        <v>150</v>
      </c>
      <c r="D8" s="6"/>
      <c r="E8" s="6"/>
      <c r="F8" s="6"/>
      <c r="G8" s="6"/>
      <c r="H8" s="6"/>
      <c r="I8" s="7">
        <f t="shared" si="1"/>
        <v>150</v>
      </c>
      <c r="J8" s="19">
        <f aca="true" t="shared" si="2" ref="J8:J21">1200-I8</f>
        <v>1050</v>
      </c>
    </row>
    <row r="9" spans="1:10" ht="16.5" customHeight="1">
      <c r="A9" s="3">
        <v>8</v>
      </c>
      <c r="B9" s="4" t="s">
        <v>10</v>
      </c>
      <c r="C9" s="6">
        <v>1000</v>
      </c>
      <c r="D9" s="6"/>
      <c r="E9" s="6"/>
      <c r="F9" s="6"/>
      <c r="G9" s="6"/>
      <c r="H9" s="6"/>
      <c r="I9" s="7">
        <f t="shared" si="1"/>
        <v>1000</v>
      </c>
      <c r="J9" s="19">
        <f t="shared" si="2"/>
        <v>200</v>
      </c>
    </row>
    <row r="10" spans="1:10" ht="16.5" customHeight="1">
      <c r="A10" s="3">
        <v>9</v>
      </c>
      <c r="B10" s="4" t="s">
        <v>11</v>
      </c>
      <c r="C10" s="6">
        <v>125</v>
      </c>
      <c r="D10" s="6"/>
      <c r="E10" s="6"/>
      <c r="F10" s="6"/>
      <c r="G10" s="6"/>
      <c r="H10" s="6"/>
      <c r="I10" s="7">
        <f t="shared" si="1"/>
        <v>125</v>
      </c>
      <c r="J10" s="19">
        <f t="shared" si="2"/>
        <v>1075</v>
      </c>
    </row>
    <row r="11" spans="1:10" ht="16.5" customHeight="1">
      <c r="A11" s="3">
        <v>10</v>
      </c>
      <c r="B11" s="4" t="s">
        <v>13</v>
      </c>
      <c r="C11" s="6">
        <v>300</v>
      </c>
      <c r="D11" s="6"/>
      <c r="E11" s="6"/>
      <c r="F11" s="6"/>
      <c r="G11" s="6"/>
      <c r="H11" s="6"/>
      <c r="I11" s="7">
        <f t="shared" si="1"/>
        <v>300</v>
      </c>
      <c r="J11" s="19">
        <f t="shared" si="2"/>
        <v>900</v>
      </c>
    </row>
    <row r="12" spans="1:10" ht="16.5" customHeight="1">
      <c r="A12" s="3">
        <v>11</v>
      </c>
      <c r="B12" s="4" t="s">
        <v>12</v>
      </c>
      <c r="C12" s="6"/>
      <c r="D12" s="6"/>
      <c r="E12" s="6"/>
      <c r="F12" s="6"/>
      <c r="G12" s="6">
        <v>234</v>
      </c>
      <c r="H12" s="6"/>
      <c r="I12" s="7">
        <f t="shared" si="1"/>
        <v>234</v>
      </c>
      <c r="J12" s="19">
        <f t="shared" si="2"/>
        <v>966</v>
      </c>
    </row>
    <row r="13" spans="1:10" ht="16.5" customHeight="1">
      <c r="A13" s="3">
        <v>12</v>
      </c>
      <c r="B13" s="4" t="s">
        <v>14</v>
      </c>
      <c r="C13" s="6">
        <v>345.5</v>
      </c>
      <c r="D13" s="6"/>
      <c r="E13" s="6"/>
      <c r="F13" s="6"/>
      <c r="G13" s="6"/>
      <c r="H13" s="6"/>
      <c r="I13" s="7">
        <f t="shared" si="1"/>
        <v>345.5</v>
      </c>
      <c r="J13" s="19">
        <f t="shared" si="2"/>
        <v>854.5</v>
      </c>
    </row>
    <row r="14" spans="1:10" ht="16.5" customHeight="1">
      <c r="A14" s="3">
        <v>13</v>
      </c>
      <c r="B14" s="4" t="s">
        <v>15</v>
      </c>
      <c r="C14" s="6">
        <v>905</v>
      </c>
      <c r="D14" s="6"/>
      <c r="E14" s="6"/>
      <c r="F14" s="6"/>
      <c r="G14" s="6"/>
      <c r="H14" s="6"/>
      <c r="I14" s="7">
        <f t="shared" si="1"/>
        <v>905</v>
      </c>
      <c r="J14" s="19">
        <f t="shared" si="2"/>
        <v>295</v>
      </c>
    </row>
    <row r="15" spans="1:10" ht="16.5" customHeight="1">
      <c r="A15" s="3">
        <v>14</v>
      </c>
      <c r="B15" s="4" t="s">
        <v>16</v>
      </c>
      <c r="C15" s="6">
        <v>666</v>
      </c>
      <c r="D15" s="6"/>
      <c r="E15" s="6"/>
      <c r="F15" s="6"/>
      <c r="G15" s="6"/>
      <c r="H15" s="6"/>
      <c r="I15" s="7">
        <f t="shared" si="1"/>
        <v>666</v>
      </c>
      <c r="J15" s="19">
        <f t="shared" si="2"/>
        <v>534</v>
      </c>
    </row>
    <row r="16" spans="1:10" ht="16.5" customHeight="1">
      <c r="A16" s="3">
        <v>15</v>
      </c>
      <c r="B16" s="4" t="s">
        <v>17</v>
      </c>
      <c r="C16" s="6"/>
      <c r="D16" s="6"/>
      <c r="E16" s="6">
        <v>342</v>
      </c>
      <c r="F16" s="6"/>
      <c r="G16" s="6"/>
      <c r="H16" s="6"/>
      <c r="I16" s="7">
        <f t="shared" si="1"/>
        <v>342</v>
      </c>
      <c r="J16" s="19">
        <f t="shared" si="2"/>
        <v>858</v>
      </c>
    </row>
    <row r="17" spans="1:10" ht="16.5" customHeight="1">
      <c r="A17" s="3">
        <v>16</v>
      </c>
      <c r="B17" s="4" t="s">
        <v>18</v>
      </c>
      <c r="C17" s="6">
        <v>137</v>
      </c>
      <c r="D17" s="6"/>
      <c r="E17" s="6"/>
      <c r="F17" s="6"/>
      <c r="G17" s="6"/>
      <c r="H17" s="6"/>
      <c r="I17" s="7">
        <f t="shared" si="1"/>
        <v>137</v>
      </c>
      <c r="J17" s="19">
        <f t="shared" si="2"/>
        <v>1063</v>
      </c>
    </row>
    <row r="18" spans="1:10" ht="16.5" customHeight="1">
      <c r="A18" s="3">
        <v>17</v>
      </c>
      <c r="B18" s="4" t="s">
        <v>19</v>
      </c>
      <c r="C18" s="6">
        <v>234</v>
      </c>
      <c r="D18" s="6"/>
      <c r="E18" s="6"/>
      <c r="F18" s="6"/>
      <c r="G18" s="6"/>
      <c r="H18" s="6"/>
      <c r="I18" s="7">
        <f t="shared" si="1"/>
        <v>234</v>
      </c>
      <c r="J18" s="19">
        <f t="shared" si="2"/>
        <v>966</v>
      </c>
    </row>
    <row r="19" spans="1:10" ht="16.5" customHeight="1">
      <c r="A19" s="3">
        <v>18</v>
      </c>
      <c r="B19" s="4" t="s">
        <v>20</v>
      </c>
      <c r="C19" s="6">
        <v>190</v>
      </c>
      <c r="D19" s="6"/>
      <c r="E19" s="6"/>
      <c r="F19" s="6"/>
      <c r="G19" s="6"/>
      <c r="H19" s="6"/>
      <c r="I19" s="7">
        <f t="shared" si="1"/>
        <v>190</v>
      </c>
      <c r="J19" s="19">
        <f t="shared" si="2"/>
        <v>1010</v>
      </c>
    </row>
    <row r="20" spans="1:10" ht="16.5" customHeight="1">
      <c r="A20" s="3">
        <v>19</v>
      </c>
      <c r="B20" s="4" t="s">
        <v>21</v>
      </c>
      <c r="C20" s="6">
        <v>200</v>
      </c>
      <c r="D20" s="6"/>
      <c r="E20" s="6"/>
      <c r="F20" s="6"/>
      <c r="G20" s="6"/>
      <c r="H20" s="6"/>
      <c r="I20" s="7">
        <f t="shared" si="1"/>
        <v>200</v>
      </c>
      <c r="J20" s="19">
        <f t="shared" si="2"/>
        <v>1000</v>
      </c>
    </row>
    <row r="21" spans="1:10" ht="16.5" customHeight="1">
      <c r="A21" s="3">
        <v>20</v>
      </c>
      <c r="B21" s="4" t="s">
        <v>22</v>
      </c>
      <c r="C21" s="6">
        <v>345</v>
      </c>
      <c r="D21" s="6"/>
      <c r="E21" s="6"/>
      <c r="F21" s="6"/>
      <c r="G21" s="6"/>
      <c r="H21" s="6"/>
      <c r="I21" s="7">
        <f t="shared" si="1"/>
        <v>345</v>
      </c>
      <c r="J21" s="19">
        <f t="shared" si="2"/>
        <v>855</v>
      </c>
    </row>
    <row r="22" spans="1:10" ht="19.5" customHeight="1">
      <c r="A22" s="9"/>
      <c r="B22" s="10" t="s">
        <v>30</v>
      </c>
      <c r="C22" s="12">
        <f>SUM(C2:C21)</f>
        <v>5700</v>
      </c>
      <c r="D22" s="12">
        <f aca="true" t="shared" si="3" ref="D22:I22">SUM(D2:D21)</f>
        <v>1100</v>
      </c>
      <c r="E22" s="12">
        <f t="shared" si="3"/>
        <v>565</v>
      </c>
      <c r="F22" s="12">
        <f t="shared" si="3"/>
        <v>440</v>
      </c>
      <c r="G22" s="12">
        <f t="shared" si="3"/>
        <v>417</v>
      </c>
      <c r="H22" s="12">
        <f t="shared" si="3"/>
        <v>534</v>
      </c>
      <c r="I22" s="11">
        <f t="shared" si="3"/>
        <v>8756</v>
      </c>
      <c r="J22" s="6"/>
    </row>
    <row r="30" ht="24" customHeight="1"/>
  </sheetData>
  <sheetProtection/>
  <printOptions/>
  <pageMargins left="0.7480314960629921" right="0.31496062992125984" top="0.8267716535433072" bottom="0.4724409448818898" header="0.31496062992125984" footer="0.31496062992125984"/>
  <pageSetup horizontalDpi="300" verticalDpi="300" orientation="landscape" paperSize="9" scale="97" r:id="rId2"/>
  <headerFooter>
    <oddHeader>&amp;C&amp;"-,Negrita"&amp;20Sumar celdas consecutivas =SUMA(C2:C21)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showGridLines="0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3" width="10.28125" style="0" customWidth="1"/>
  </cols>
  <sheetData>
    <row r="1" spans="1:3" s="2" customFormat="1" ht="36" customHeight="1" thickBot="1">
      <c r="A1" s="17" t="s">
        <v>0</v>
      </c>
      <c r="B1" s="17" t="s">
        <v>4</v>
      </c>
      <c r="C1" s="17" t="s">
        <v>42</v>
      </c>
    </row>
    <row r="2" spans="1:3" ht="16.5" customHeight="1" thickTop="1">
      <c r="A2" s="13">
        <v>1</v>
      </c>
      <c r="B2" s="14" t="s">
        <v>1</v>
      </c>
      <c r="C2" s="3">
        <v>5</v>
      </c>
    </row>
    <row r="3" spans="1:3" ht="16.5" customHeight="1">
      <c r="A3" s="3">
        <v>2</v>
      </c>
      <c r="B3" s="4" t="s">
        <v>2</v>
      </c>
      <c r="C3" s="3">
        <v>40</v>
      </c>
    </row>
    <row r="4" spans="1:3" ht="16.5" customHeight="1">
      <c r="A4" s="3">
        <v>3</v>
      </c>
      <c r="B4" s="4" t="s">
        <v>3</v>
      </c>
      <c r="C4" s="3">
        <v>10</v>
      </c>
    </row>
    <row r="5" spans="1:3" ht="16.5" customHeight="1">
      <c r="A5" s="3">
        <v>4</v>
      </c>
      <c r="B5" s="4" t="s">
        <v>5</v>
      </c>
      <c r="C5" s="3">
        <v>5</v>
      </c>
    </row>
    <row r="6" spans="1:3" ht="16.5" customHeight="1">
      <c r="A6" s="3">
        <v>5</v>
      </c>
      <c r="B6" s="4" t="s">
        <v>7</v>
      </c>
      <c r="C6" s="3">
        <v>5</v>
      </c>
    </row>
    <row r="7" spans="1:3" ht="16.5" customHeight="1">
      <c r="A7" s="3">
        <v>6</v>
      </c>
      <c r="B7" s="4" t="s">
        <v>8</v>
      </c>
      <c r="C7" s="3">
        <v>10</v>
      </c>
    </row>
    <row r="8" spans="1:3" ht="16.5" customHeight="1">
      <c r="A8" s="3">
        <v>7</v>
      </c>
      <c r="B8" s="4" t="s">
        <v>9</v>
      </c>
      <c r="C8" s="3">
        <v>10</v>
      </c>
    </row>
    <row r="9" spans="1:3" ht="16.5" customHeight="1">
      <c r="A9" s="3">
        <v>8</v>
      </c>
      <c r="B9" s="4" t="s">
        <v>10</v>
      </c>
      <c r="C9" s="3">
        <v>10</v>
      </c>
    </row>
    <row r="10" spans="1:3" ht="16.5" customHeight="1">
      <c r="A10" s="3">
        <v>9</v>
      </c>
      <c r="B10" s="4" t="s">
        <v>11</v>
      </c>
      <c r="C10" s="3">
        <v>10</v>
      </c>
    </row>
    <row r="11" spans="1:3" ht="16.5" customHeight="1">
      <c r="A11" s="3">
        <v>10</v>
      </c>
      <c r="B11" s="4" t="s">
        <v>13</v>
      </c>
      <c r="C11" s="3">
        <v>5</v>
      </c>
    </row>
    <row r="12" spans="1:3" ht="16.5" customHeight="1">
      <c r="A12" s="3">
        <v>11</v>
      </c>
      <c r="B12" s="4" t="s">
        <v>12</v>
      </c>
      <c r="C12" s="3">
        <v>40</v>
      </c>
    </row>
    <row r="13" spans="1:3" ht="16.5" customHeight="1">
      <c r="A13" s="3">
        <v>12</v>
      </c>
      <c r="B13" s="4" t="s">
        <v>14</v>
      </c>
      <c r="C13" s="3">
        <v>10</v>
      </c>
    </row>
    <row r="14" spans="1:3" ht="16.5" customHeight="1">
      <c r="A14" s="3">
        <v>13</v>
      </c>
      <c r="B14" s="4" t="s">
        <v>15</v>
      </c>
      <c r="C14" s="3">
        <v>40</v>
      </c>
    </row>
    <row r="15" spans="1:3" ht="16.5" customHeight="1">
      <c r="A15" s="3">
        <v>14</v>
      </c>
      <c r="B15" s="4" t="s">
        <v>16</v>
      </c>
      <c r="C15" s="3">
        <v>5</v>
      </c>
    </row>
    <row r="16" spans="1:3" ht="16.5" customHeight="1">
      <c r="A16" s="3">
        <v>15</v>
      </c>
      <c r="B16" s="4" t="s">
        <v>17</v>
      </c>
      <c r="C16" s="3">
        <v>5</v>
      </c>
    </row>
    <row r="17" spans="1:3" ht="16.5" customHeight="1">
      <c r="A17" s="3">
        <v>16</v>
      </c>
      <c r="B17" s="4" t="s">
        <v>18</v>
      </c>
      <c r="C17" s="3">
        <v>5</v>
      </c>
    </row>
    <row r="18" spans="1:3" ht="16.5" customHeight="1">
      <c r="A18" s="3">
        <v>17</v>
      </c>
      <c r="B18" s="4" t="s">
        <v>19</v>
      </c>
      <c r="C18" s="3">
        <v>40</v>
      </c>
    </row>
    <row r="19" spans="1:3" ht="16.5" customHeight="1">
      <c r="A19" s="3">
        <v>18</v>
      </c>
      <c r="B19" s="4" t="s">
        <v>20</v>
      </c>
      <c r="C19" s="3">
        <v>40</v>
      </c>
    </row>
    <row r="20" spans="1:3" ht="16.5" customHeight="1">
      <c r="A20" s="3">
        <v>19</v>
      </c>
      <c r="B20" s="4" t="s">
        <v>21</v>
      </c>
      <c r="C20" s="3">
        <v>40</v>
      </c>
    </row>
    <row r="21" spans="1:3" ht="16.5" customHeight="1">
      <c r="A21" s="3">
        <v>20</v>
      </c>
      <c r="B21" s="4" t="s">
        <v>22</v>
      </c>
      <c r="C21" s="3">
        <v>5</v>
      </c>
    </row>
    <row r="22" spans="1:3" ht="19.5" customHeight="1">
      <c r="A22" s="9"/>
      <c r="B22" s="37" t="s">
        <v>43</v>
      </c>
      <c r="C22" s="32">
        <f>SUMIF(C2:C21,5,C2:C21)</f>
        <v>40</v>
      </c>
    </row>
    <row r="23" spans="2:3" ht="20.25" customHeight="1">
      <c r="B23" s="24" t="s">
        <v>44</v>
      </c>
      <c r="C23" s="34">
        <f>SUMIF(C2:C21,10,C2:C21)</f>
        <v>60</v>
      </c>
    </row>
    <row r="24" spans="2:3" ht="21" customHeight="1">
      <c r="B24" s="31" t="s">
        <v>45</v>
      </c>
      <c r="C24" s="33">
        <f>SUMIF(C2:C21,40,C2:C21)</f>
        <v>240</v>
      </c>
    </row>
    <row r="25" spans="2:3" ht="20.25" customHeight="1">
      <c r="B25" s="36" t="s">
        <v>46</v>
      </c>
      <c r="C25" s="35">
        <f>SUM(C22:C24)</f>
        <v>340</v>
      </c>
    </row>
    <row r="30" ht="24" customHeight="1"/>
  </sheetData>
  <sheetProtection/>
  <printOptions/>
  <pageMargins left="0.8267716535433072" right="0.31496062992125984" top="0.92" bottom="0.4724409448818898" header="0.31496062992125984" footer="0.31496062992125984"/>
  <pageSetup horizontalDpi="300" verticalDpi="300" orientation="landscape" paperSize="9" scale="97" r:id="rId2"/>
  <headerFooter>
    <oddHeader>&amp;C&amp;"-,Negrita"&amp;14SUMA EN UN RANGO DE CELDAS AQUELLAS QUE TENGAN UN CRITERIO DETERMINADO 
=SUMAR.SI(C2:C21;5;C2:C21)&amp;"-,Normal"&amp;11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pane xSplit="2" ySplit="1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2" sqref="I22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3" width="10.28125" style="0" customWidth="1"/>
  </cols>
  <sheetData>
    <row r="1" spans="1:3" s="2" customFormat="1" ht="36" customHeight="1" thickBot="1">
      <c r="A1" s="17" t="s">
        <v>0</v>
      </c>
      <c r="B1" s="17" t="s">
        <v>4</v>
      </c>
      <c r="C1" s="17" t="s">
        <v>42</v>
      </c>
    </row>
    <row r="2" spans="1:3" ht="16.5" customHeight="1" thickTop="1">
      <c r="A2" s="13">
        <v>1</v>
      </c>
      <c r="B2" s="14" t="s">
        <v>1</v>
      </c>
      <c r="C2" s="3">
        <v>5</v>
      </c>
    </row>
    <row r="3" spans="1:3" ht="16.5" customHeight="1">
      <c r="A3" s="3">
        <v>2</v>
      </c>
      <c r="B3" s="4" t="s">
        <v>2</v>
      </c>
      <c r="C3" s="3">
        <v>40</v>
      </c>
    </row>
    <row r="4" spans="1:3" ht="16.5" customHeight="1">
      <c r="A4" s="3">
        <v>3</v>
      </c>
      <c r="B4" s="4" t="s">
        <v>3</v>
      </c>
      <c r="C4" s="3">
        <v>10</v>
      </c>
    </row>
    <row r="5" spans="1:3" ht="16.5" customHeight="1">
      <c r="A5" s="3">
        <v>4</v>
      </c>
      <c r="B5" s="4" t="s">
        <v>5</v>
      </c>
      <c r="C5" s="3">
        <v>5</v>
      </c>
    </row>
    <row r="6" spans="1:3" ht="16.5" customHeight="1">
      <c r="A6" s="3">
        <v>5</v>
      </c>
      <c r="B6" s="4" t="s">
        <v>7</v>
      </c>
      <c r="C6" s="3">
        <v>5</v>
      </c>
    </row>
    <row r="7" spans="1:3" ht="16.5" customHeight="1">
      <c r="A7" s="3">
        <v>6</v>
      </c>
      <c r="B7" s="4" t="s">
        <v>8</v>
      </c>
      <c r="C7" s="3"/>
    </row>
    <row r="8" spans="1:3" ht="16.5" customHeight="1">
      <c r="A8" s="3">
        <v>7</v>
      </c>
      <c r="B8" s="4" t="s">
        <v>9</v>
      </c>
      <c r="C8" s="3"/>
    </row>
    <row r="9" spans="1:3" ht="16.5" customHeight="1">
      <c r="A9" s="3">
        <v>8</v>
      </c>
      <c r="B9" s="4" t="s">
        <v>10</v>
      </c>
      <c r="C9" s="3"/>
    </row>
    <row r="10" spans="1:3" ht="16.5" customHeight="1">
      <c r="A10" s="3">
        <v>9</v>
      </c>
      <c r="B10" s="4" t="s">
        <v>11</v>
      </c>
      <c r="C10" s="3"/>
    </row>
    <row r="11" spans="1:3" ht="16.5" customHeight="1">
      <c r="A11" s="3">
        <v>10</v>
      </c>
      <c r="B11" s="4" t="s">
        <v>13</v>
      </c>
      <c r="C11" s="3">
        <v>5</v>
      </c>
    </row>
    <row r="12" spans="1:3" ht="16.5" customHeight="1">
      <c r="A12" s="3">
        <v>11</v>
      </c>
      <c r="B12" s="4" t="s">
        <v>12</v>
      </c>
      <c r="C12" s="3">
        <v>40</v>
      </c>
    </row>
    <row r="13" spans="1:3" ht="16.5" customHeight="1">
      <c r="A13" s="3">
        <v>12</v>
      </c>
      <c r="B13" s="4" t="s">
        <v>14</v>
      </c>
      <c r="C13" s="3">
        <v>2000</v>
      </c>
    </row>
    <row r="14" spans="1:3" ht="16.5" customHeight="1">
      <c r="A14" s="3">
        <v>13</v>
      </c>
      <c r="B14" s="4" t="s">
        <v>15</v>
      </c>
      <c r="C14" s="3">
        <v>40</v>
      </c>
    </row>
    <row r="15" spans="1:3" ht="16.5" customHeight="1">
      <c r="A15" s="3">
        <v>14</v>
      </c>
      <c r="B15" s="4" t="s">
        <v>16</v>
      </c>
      <c r="C15" s="3">
        <v>5</v>
      </c>
    </row>
    <row r="16" spans="1:3" ht="16.5" customHeight="1">
      <c r="A16" s="3">
        <v>15</v>
      </c>
      <c r="B16" s="4" t="s">
        <v>17</v>
      </c>
      <c r="C16" s="3">
        <v>5</v>
      </c>
    </row>
    <row r="17" spans="1:3" ht="16.5" customHeight="1">
      <c r="A17" s="3">
        <v>16</v>
      </c>
      <c r="B17" s="4" t="s">
        <v>18</v>
      </c>
      <c r="C17" s="3">
        <v>5</v>
      </c>
    </row>
    <row r="18" spans="1:3" ht="16.5" customHeight="1">
      <c r="A18" s="3">
        <v>17</v>
      </c>
      <c r="B18" s="4" t="s">
        <v>19</v>
      </c>
      <c r="C18" s="3">
        <v>40</v>
      </c>
    </row>
    <row r="19" spans="1:3" ht="16.5" customHeight="1">
      <c r="A19" s="3">
        <v>18</v>
      </c>
      <c r="B19" s="4" t="s">
        <v>20</v>
      </c>
      <c r="C19" s="3">
        <v>40</v>
      </c>
    </row>
    <row r="20" spans="1:3" ht="16.5" customHeight="1">
      <c r="A20" s="3">
        <v>19</v>
      </c>
      <c r="B20" s="4" t="s">
        <v>21</v>
      </c>
      <c r="C20" s="3">
        <v>40</v>
      </c>
    </row>
    <row r="21" spans="1:3" ht="16.5" customHeight="1">
      <c r="A21" s="3">
        <v>20</v>
      </c>
      <c r="B21" s="4" t="s">
        <v>22</v>
      </c>
      <c r="C21" s="3">
        <v>5</v>
      </c>
    </row>
    <row r="22" spans="1:3" ht="28.5" customHeight="1">
      <c r="A22" s="9"/>
      <c r="B22" s="42" t="s">
        <v>48</v>
      </c>
      <c r="C22" s="32">
        <f>COUNT(C2:C21)</f>
        <v>16</v>
      </c>
    </row>
    <row r="23" spans="2:3" ht="20.25" customHeight="1">
      <c r="B23" s="10" t="s">
        <v>49</v>
      </c>
      <c r="C23" s="33">
        <f>20-C22</f>
        <v>4</v>
      </c>
    </row>
    <row r="24" spans="2:3" ht="21" customHeight="1">
      <c r="B24" s="40"/>
      <c r="C24" s="38"/>
    </row>
    <row r="25" spans="2:3" ht="20.25" customHeight="1">
      <c r="B25" s="41"/>
      <c r="C25" s="38"/>
    </row>
    <row r="26" spans="2:3" ht="15">
      <c r="B26" s="9"/>
      <c r="C26" s="21"/>
    </row>
    <row r="27" ht="15">
      <c r="C27" s="21"/>
    </row>
    <row r="28" ht="15">
      <c r="C28" s="21"/>
    </row>
    <row r="30" ht="24" customHeight="1"/>
  </sheetData>
  <sheetProtection/>
  <printOptions/>
  <pageMargins left="0.8267716535433072" right="0.31496062992125984" top="1.04" bottom="0.4724409448818898" header="0.31496062992125984" footer="0.31496062992125984"/>
  <pageSetup horizontalDpi="300" verticalDpi="300" orientation="landscape" paperSize="9" scale="97" r:id="rId2"/>
  <headerFooter>
    <oddHeader>&amp;C&amp;"-,Negrita"&amp;20CUENTA LAS CELDAS QUE TIENEN NÚMEROS
=CONTAR(C2:C21)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1" sqref="J21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3" width="10.28125" style="0" customWidth="1"/>
    <col min="5" max="5" width="14.8515625" style="0" customWidth="1"/>
  </cols>
  <sheetData>
    <row r="1" spans="1:3" s="2" customFormat="1" ht="36" customHeight="1" thickBot="1">
      <c r="A1" s="17" t="s">
        <v>0</v>
      </c>
      <c r="B1" s="17" t="s">
        <v>4</v>
      </c>
      <c r="C1" s="17" t="s">
        <v>42</v>
      </c>
    </row>
    <row r="2" spans="1:3" ht="16.5" customHeight="1" thickTop="1">
      <c r="A2" s="13">
        <v>1</v>
      </c>
      <c r="B2" s="14" t="s">
        <v>1</v>
      </c>
      <c r="C2" s="3">
        <v>5</v>
      </c>
    </row>
    <row r="3" spans="1:3" ht="16.5" customHeight="1">
      <c r="A3" s="3">
        <v>2</v>
      </c>
      <c r="B3" s="4" t="s">
        <v>2</v>
      </c>
      <c r="C3" s="3">
        <v>40</v>
      </c>
    </row>
    <row r="4" spans="1:3" ht="16.5" customHeight="1">
      <c r="A4" s="3">
        <v>3</v>
      </c>
      <c r="B4" s="4" t="s">
        <v>3</v>
      </c>
      <c r="C4" s="3">
        <v>10</v>
      </c>
    </row>
    <row r="5" spans="1:3" ht="16.5" customHeight="1">
      <c r="A5" s="3">
        <v>4</v>
      </c>
      <c r="B5" s="4" t="s">
        <v>5</v>
      </c>
      <c r="C5" s="3">
        <v>5</v>
      </c>
    </row>
    <row r="6" spans="1:3" ht="16.5" customHeight="1">
      <c r="A6" s="3">
        <v>5</v>
      </c>
      <c r="B6" s="4" t="s">
        <v>7</v>
      </c>
      <c r="C6" s="3">
        <v>5</v>
      </c>
    </row>
    <row r="7" spans="1:3" ht="16.5" customHeight="1">
      <c r="A7" s="3">
        <v>6</v>
      </c>
      <c r="B7" s="4" t="s">
        <v>8</v>
      </c>
      <c r="C7" s="3"/>
    </row>
    <row r="8" spans="1:3" ht="16.5" customHeight="1">
      <c r="A8" s="3">
        <v>7</v>
      </c>
      <c r="B8" s="4" t="s">
        <v>9</v>
      </c>
      <c r="C8" s="33" t="s">
        <v>50</v>
      </c>
    </row>
    <row r="9" spans="1:3" ht="16.5" customHeight="1">
      <c r="A9" s="3">
        <v>8</v>
      </c>
      <c r="B9" s="4" t="s">
        <v>10</v>
      </c>
      <c r="C9" s="33" t="s">
        <v>51</v>
      </c>
    </row>
    <row r="10" spans="1:3" ht="16.5" customHeight="1">
      <c r="A10" s="3">
        <v>9</v>
      </c>
      <c r="B10" s="4" t="s">
        <v>11</v>
      </c>
      <c r="C10" s="33" t="s">
        <v>52</v>
      </c>
    </row>
    <row r="11" spans="1:3" ht="16.5" customHeight="1">
      <c r="A11" s="3">
        <v>10</v>
      </c>
      <c r="B11" s="4" t="s">
        <v>13</v>
      </c>
      <c r="C11" s="3"/>
    </row>
    <row r="12" spans="1:3" ht="16.5" customHeight="1">
      <c r="A12" s="3">
        <v>11</v>
      </c>
      <c r="B12" s="4" t="s">
        <v>12</v>
      </c>
      <c r="C12" s="3"/>
    </row>
    <row r="13" spans="1:3" ht="16.5" customHeight="1">
      <c r="A13" s="3">
        <v>12</v>
      </c>
      <c r="B13" s="4" t="s">
        <v>14</v>
      </c>
      <c r="C13" s="3"/>
    </row>
    <row r="14" spans="1:3" ht="16.5" customHeight="1">
      <c r="A14" s="3">
        <v>13</v>
      </c>
      <c r="B14" s="4" t="s">
        <v>15</v>
      </c>
      <c r="C14" s="3">
        <v>40</v>
      </c>
    </row>
    <row r="15" spans="1:3" ht="16.5" customHeight="1">
      <c r="A15" s="3">
        <v>14</v>
      </c>
      <c r="B15" s="4" t="s">
        <v>16</v>
      </c>
      <c r="C15" s="3">
        <v>5</v>
      </c>
    </row>
    <row r="16" spans="1:3" ht="16.5" customHeight="1">
      <c r="A16" s="3">
        <v>15</v>
      </c>
      <c r="B16" s="4" t="s">
        <v>17</v>
      </c>
      <c r="C16" s="3">
        <v>5</v>
      </c>
    </row>
    <row r="17" spans="1:3" ht="16.5" customHeight="1">
      <c r="A17" s="3">
        <v>16</v>
      </c>
      <c r="B17" s="4" t="s">
        <v>18</v>
      </c>
      <c r="C17" s="3">
        <v>5</v>
      </c>
    </row>
    <row r="18" spans="1:3" ht="16.5" customHeight="1">
      <c r="A18" s="3">
        <v>17</v>
      </c>
      <c r="B18" s="4" t="s">
        <v>19</v>
      </c>
      <c r="C18" s="3">
        <v>40</v>
      </c>
    </row>
    <row r="19" spans="1:3" ht="16.5" customHeight="1">
      <c r="A19" s="3">
        <v>18</v>
      </c>
      <c r="B19" s="4" t="s">
        <v>20</v>
      </c>
      <c r="C19" s="3">
        <v>40</v>
      </c>
    </row>
    <row r="20" spans="1:3" ht="16.5" customHeight="1">
      <c r="A20" s="3">
        <v>19</v>
      </c>
      <c r="B20" s="4" t="s">
        <v>21</v>
      </c>
      <c r="C20" s="3">
        <v>40</v>
      </c>
    </row>
    <row r="21" spans="1:3" ht="16.5" customHeight="1">
      <c r="A21" s="3">
        <v>20</v>
      </c>
      <c r="B21" s="4" t="s">
        <v>22</v>
      </c>
      <c r="C21" s="3">
        <v>5</v>
      </c>
    </row>
    <row r="22" spans="1:5" ht="28.5" customHeight="1">
      <c r="A22" s="9"/>
      <c r="B22" s="42" t="s">
        <v>48</v>
      </c>
      <c r="C22" s="32">
        <f>COUNT(C2:C21)</f>
        <v>13</v>
      </c>
      <c r="D22" s="33">
        <f>COUNTA(C2:C21)</f>
        <v>16</v>
      </c>
      <c r="E22" s="43" t="s">
        <v>53</v>
      </c>
    </row>
    <row r="23" spans="2:3" ht="20.25" customHeight="1">
      <c r="B23" s="39"/>
      <c r="C23" s="38"/>
    </row>
    <row r="24" spans="2:3" ht="21" customHeight="1">
      <c r="B24" s="40"/>
      <c r="C24" s="38"/>
    </row>
    <row r="25" spans="2:3" ht="20.25" customHeight="1">
      <c r="B25" s="41"/>
      <c r="C25" s="38"/>
    </row>
    <row r="26" spans="2:3" ht="15">
      <c r="B26" s="9"/>
      <c r="C26" s="21"/>
    </row>
    <row r="27" ht="15">
      <c r="C27" s="21"/>
    </row>
    <row r="28" ht="15">
      <c r="C28" s="21"/>
    </row>
    <row r="30" ht="24" customHeight="1"/>
  </sheetData>
  <sheetProtection/>
  <printOptions/>
  <pageMargins left="0.8267716535433072" right="0.31496062992125984" top="1.24" bottom="0.4724409448818898" header="0.41" footer="0.31496062992125984"/>
  <pageSetup horizontalDpi="300" verticalDpi="300" orientation="landscape" paperSize="9" scale="97" r:id="rId2"/>
  <headerFooter>
    <oddHeader>&amp;C&amp;"-,Negrita"&amp;20CUENTA CUANTAS CELDAS NO VACIAS, CON NÚMERO O CON LETRAS.
=CONTARA(C2:C21)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showGridLines="0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0" sqref="E30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3" width="10.8515625" style="0" customWidth="1"/>
  </cols>
  <sheetData>
    <row r="1" spans="1:3" s="2" customFormat="1" ht="36" customHeight="1" thickBot="1">
      <c r="A1" s="17" t="s">
        <v>0</v>
      </c>
      <c r="B1" s="17" t="s">
        <v>4</v>
      </c>
      <c r="C1" s="17" t="s">
        <v>39</v>
      </c>
    </row>
    <row r="2" spans="1:3" ht="16.5" customHeight="1" thickTop="1">
      <c r="A2" s="13">
        <v>1</v>
      </c>
      <c r="B2" s="14" t="s">
        <v>1</v>
      </c>
      <c r="C2" s="22" t="s">
        <v>35</v>
      </c>
    </row>
    <row r="3" spans="1:3" ht="16.5" customHeight="1">
      <c r="A3" s="3">
        <v>2</v>
      </c>
      <c r="B3" s="4" t="s">
        <v>2</v>
      </c>
      <c r="C3" s="23" t="s">
        <v>36</v>
      </c>
    </row>
    <row r="4" spans="1:3" ht="16.5" customHeight="1">
      <c r="A4" s="3">
        <v>3</v>
      </c>
      <c r="B4" s="4" t="s">
        <v>3</v>
      </c>
      <c r="C4" s="23"/>
    </row>
    <row r="5" spans="1:3" ht="16.5" customHeight="1">
      <c r="A5" s="3">
        <v>4</v>
      </c>
      <c r="B5" s="4" t="s">
        <v>5</v>
      </c>
      <c r="C5" s="23" t="s">
        <v>35</v>
      </c>
    </row>
    <row r="6" spans="1:3" ht="16.5" customHeight="1">
      <c r="A6" s="3">
        <v>5</v>
      </c>
      <c r="B6" s="4" t="s">
        <v>7</v>
      </c>
      <c r="C6" s="23" t="s">
        <v>35</v>
      </c>
    </row>
    <row r="7" spans="1:3" ht="16.5" customHeight="1">
      <c r="A7" s="3">
        <v>6</v>
      </c>
      <c r="B7" s="4" t="s">
        <v>8</v>
      </c>
      <c r="C7" s="23" t="s">
        <v>36</v>
      </c>
    </row>
    <row r="8" spans="1:3" ht="16.5" customHeight="1">
      <c r="A8" s="3">
        <v>7</v>
      </c>
      <c r="B8" s="4" t="s">
        <v>9</v>
      </c>
      <c r="C8" s="23"/>
    </row>
    <row r="9" spans="1:3" ht="16.5" customHeight="1">
      <c r="A9" s="3">
        <v>8</v>
      </c>
      <c r="B9" s="4" t="s">
        <v>10</v>
      </c>
      <c r="C9" s="23" t="s">
        <v>36</v>
      </c>
    </row>
    <row r="10" spans="1:3" ht="16.5" customHeight="1">
      <c r="A10" s="3">
        <v>9</v>
      </c>
      <c r="B10" s="4" t="s">
        <v>11</v>
      </c>
      <c r="C10" s="23" t="s">
        <v>35</v>
      </c>
    </row>
    <row r="11" spans="1:3" ht="16.5" customHeight="1">
      <c r="A11" s="3">
        <v>10</v>
      </c>
      <c r="B11" s="4" t="s">
        <v>13</v>
      </c>
      <c r="C11" s="23" t="s">
        <v>35</v>
      </c>
    </row>
    <row r="12" spans="1:3" ht="16.5" customHeight="1">
      <c r="A12" s="3">
        <v>11</v>
      </c>
      <c r="B12" s="4" t="s">
        <v>12</v>
      </c>
      <c r="C12" s="23" t="s">
        <v>35</v>
      </c>
    </row>
    <row r="13" spans="1:3" ht="16.5" customHeight="1">
      <c r="A13" s="3">
        <v>12</v>
      </c>
      <c r="B13" s="4" t="s">
        <v>14</v>
      </c>
      <c r="C13" s="23" t="s">
        <v>36</v>
      </c>
    </row>
    <row r="14" spans="1:3" ht="16.5" customHeight="1">
      <c r="A14" s="3">
        <v>13</v>
      </c>
      <c r="B14" s="4" t="s">
        <v>15</v>
      </c>
      <c r="C14" s="23"/>
    </row>
    <row r="15" spans="1:3" ht="16.5" customHeight="1">
      <c r="A15" s="3">
        <v>14</v>
      </c>
      <c r="B15" s="4" t="s">
        <v>16</v>
      </c>
      <c r="C15" s="23" t="s">
        <v>35</v>
      </c>
    </row>
    <row r="16" spans="1:3" ht="16.5" customHeight="1">
      <c r="A16" s="3">
        <v>15</v>
      </c>
      <c r="B16" s="4" t="s">
        <v>17</v>
      </c>
      <c r="C16" s="23" t="s">
        <v>35</v>
      </c>
    </row>
    <row r="17" spans="1:3" ht="16.5" customHeight="1">
      <c r="A17" s="3">
        <v>16</v>
      </c>
      <c r="B17" s="4" t="s">
        <v>18</v>
      </c>
      <c r="C17" s="23" t="s">
        <v>35</v>
      </c>
    </row>
    <row r="18" spans="1:3" ht="16.5" customHeight="1">
      <c r="A18" s="3">
        <v>17</v>
      </c>
      <c r="B18" s="4" t="s">
        <v>19</v>
      </c>
      <c r="C18" s="23" t="s">
        <v>36</v>
      </c>
    </row>
    <row r="19" spans="1:3" ht="16.5" customHeight="1">
      <c r="A19" s="3">
        <v>18</v>
      </c>
      <c r="B19" s="4" t="s">
        <v>20</v>
      </c>
      <c r="C19" s="23" t="s">
        <v>36</v>
      </c>
    </row>
    <row r="20" spans="1:3" ht="16.5" customHeight="1">
      <c r="A20" s="3">
        <v>19</v>
      </c>
      <c r="B20" s="4" t="s">
        <v>21</v>
      </c>
      <c r="C20" s="23" t="s">
        <v>36</v>
      </c>
    </row>
    <row r="21" spans="1:3" ht="16.5" customHeight="1">
      <c r="A21" s="3">
        <v>20</v>
      </c>
      <c r="B21" s="4" t="s">
        <v>22</v>
      </c>
      <c r="C21" s="23" t="s">
        <v>35</v>
      </c>
    </row>
    <row r="22" spans="1:3" ht="19.5" customHeight="1">
      <c r="A22" s="9"/>
      <c r="B22" s="10" t="s">
        <v>37</v>
      </c>
      <c r="C22" s="28" t="s">
        <v>188</v>
      </c>
    </row>
    <row r="23" spans="2:3" ht="20.25" customHeight="1">
      <c r="B23" s="24" t="s">
        <v>38</v>
      </c>
      <c r="C23" s="25">
        <f>COUNTIF(C2:C21,"no")</f>
        <v>7</v>
      </c>
    </row>
    <row r="24" spans="2:3" ht="21" customHeight="1">
      <c r="B24" s="8" t="s">
        <v>40</v>
      </c>
      <c r="C24" s="29">
        <f>COUNTIF(C3:C22,"")</f>
        <v>3</v>
      </c>
    </row>
    <row r="25" spans="2:3" ht="20.25" customHeight="1">
      <c r="B25" s="26" t="s">
        <v>41</v>
      </c>
      <c r="C25" s="30">
        <f>SUM(C22:C24)</f>
        <v>10</v>
      </c>
    </row>
    <row r="30" ht="24" customHeight="1"/>
  </sheetData>
  <sheetProtection/>
  <printOptions/>
  <pageMargins left="0.8267716535433072" right="0.31496062992125984" top="1.15" bottom="0.4724409448818898" header="0.36" footer="0.31496062992125984"/>
  <pageSetup horizontalDpi="300" verticalDpi="300" orientation="landscape" paperSize="9" scale="97" r:id="rId2"/>
  <headerFooter>
    <oddHeader>&amp;C&amp;"-,Negrita"&amp;20CUENTA LAS CELDAS ENTRE LA C2 Y C 21 QUE CONTIENE LA PALABRA "si"
=CONTAR.SI(C2:C21;"SI")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70" zoomScaleNormal="70" zoomScalePageLayoutView="0" workbookViewId="0" topLeftCell="A1">
      <selection activeCell="K20" sqref="K20"/>
    </sheetView>
  </sheetViews>
  <sheetFormatPr defaultColWidth="11.421875" defaultRowHeight="15"/>
  <cols>
    <col min="1" max="1" width="3.8515625" style="0" customWidth="1"/>
    <col min="2" max="2" width="14.8515625" style="0" customWidth="1"/>
    <col min="3" max="3" width="12.57421875" style="0" customWidth="1"/>
    <col min="4" max="9" width="5.7109375" style="0" customWidth="1"/>
    <col min="10" max="10" width="6.421875" style="0" customWidth="1"/>
    <col min="11" max="11" width="6.57421875" style="0" customWidth="1"/>
    <col min="12" max="12" width="3.421875" style="0" customWidth="1"/>
    <col min="13" max="13" width="5.7109375" style="81" customWidth="1"/>
    <col min="14" max="14" width="3.140625" style="0" customWidth="1"/>
    <col min="15" max="15" width="6.8515625" style="0" customWidth="1"/>
  </cols>
  <sheetData>
    <row r="1" spans="1:11" ht="25.5" customHeight="1" thickBot="1">
      <c r="A1" s="79" t="s">
        <v>0</v>
      </c>
      <c r="B1" s="50" t="s">
        <v>141</v>
      </c>
      <c r="C1" s="50" t="s">
        <v>4</v>
      </c>
      <c r="D1" s="80" t="s">
        <v>142</v>
      </c>
      <c r="E1" s="80" t="s">
        <v>142</v>
      </c>
      <c r="F1" s="80" t="s">
        <v>142</v>
      </c>
      <c r="G1" s="80" t="s">
        <v>142</v>
      </c>
      <c r="H1" s="80" t="s">
        <v>142</v>
      </c>
      <c r="I1" s="80" t="s">
        <v>143</v>
      </c>
      <c r="J1" s="80" t="s">
        <v>144</v>
      </c>
      <c r="K1" s="80" t="s">
        <v>145</v>
      </c>
    </row>
    <row r="2" spans="1:13" ht="16.5" thickTop="1">
      <c r="A2" s="82">
        <v>1</v>
      </c>
      <c r="B2" s="83" t="str">
        <f>'[1]Control_Actividades'!B2</f>
        <v>Acosta Cabrera</v>
      </c>
      <c r="C2" s="83" t="str">
        <f>'[1]Control_Actividades'!C2</f>
        <v>Nicole</v>
      </c>
      <c r="D2" s="84">
        <v>10</v>
      </c>
      <c r="E2" s="84">
        <v>10</v>
      </c>
      <c r="F2" s="84">
        <v>10</v>
      </c>
      <c r="G2" s="84">
        <v>10</v>
      </c>
      <c r="H2" s="84">
        <v>10</v>
      </c>
      <c r="I2" s="99">
        <v>10</v>
      </c>
      <c r="J2" s="13">
        <f aca="true" t="shared" si="0" ref="J2:J17">D2+E2+F2+G2+H2+I2</f>
        <v>60</v>
      </c>
      <c r="K2" s="105">
        <f>J2/6</f>
        <v>10</v>
      </c>
      <c r="M2" s="3" t="s">
        <v>146</v>
      </c>
    </row>
    <row r="3" spans="1:16" ht="15.75">
      <c r="A3" s="85">
        <f aca="true" t="shared" si="1" ref="A3:A17">A2+1</f>
        <v>2</v>
      </c>
      <c r="B3" s="83" t="str">
        <f>'[1]Control_Actividades'!B3</f>
        <v>Calle Domínguez</v>
      </c>
      <c r="C3" s="83" t="str">
        <f>'[1]Control_Actividades'!C3</f>
        <v>Sabina</v>
      </c>
      <c r="D3" s="84">
        <v>9</v>
      </c>
      <c r="E3" s="84">
        <v>9</v>
      </c>
      <c r="F3" s="84">
        <v>9</v>
      </c>
      <c r="G3" s="84">
        <v>8</v>
      </c>
      <c r="H3" s="84">
        <v>10</v>
      </c>
      <c r="I3" s="99">
        <v>9</v>
      </c>
      <c r="J3" s="13">
        <f t="shared" si="0"/>
        <v>54</v>
      </c>
      <c r="K3" s="106">
        <f aca="true" t="shared" si="2" ref="K3:K17">J3/6</f>
        <v>9</v>
      </c>
      <c r="L3" s="86"/>
      <c r="M3" s="3" t="s">
        <v>146</v>
      </c>
      <c r="P3" s="97"/>
    </row>
    <row r="4" spans="1:16" ht="18.75">
      <c r="A4" s="85">
        <f t="shared" si="1"/>
        <v>3</v>
      </c>
      <c r="B4" s="83" t="str">
        <f>'[1]Control_Actividades'!B4</f>
        <v>Capelán Pose</v>
      </c>
      <c r="C4" s="83" t="str">
        <f>'[1]Control_Actividades'!C4</f>
        <v>Rocio Aylen</v>
      </c>
      <c r="D4" s="84">
        <v>8</v>
      </c>
      <c r="E4" s="84">
        <v>8</v>
      </c>
      <c r="F4" s="84">
        <v>10</v>
      </c>
      <c r="G4" s="84">
        <v>6</v>
      </c>
      <c r="H4" s="84">
        <v>9</v>
      </c>
      <c r="I4" s="99">
        <v>9</v>
      </c>
      <c r="J4" s="13">
        <f t="shared" si="0"/>
        <v>50</v>
      </c>
      <c r="K4" s="104">
        <f t="shared" si="2"/>
        <v>8.333333333333334</v>
      </c>
      <c r="L4" s="87"/>
      <c r="M4" s="3" t="s">
        <v>51</v>
      </c>
      <c r="P4" s="98"/>
    </row>
    <row r="5" spans="1:13" ht="15.75">
      <c r="A5" s="85">
        <f t="shared" si="1"/>
        <v>4</v>
      </c>
      <c r="B5" s="83" t="str">
        <f>'[1]Control_Actividades'!B5</f>
        <v>Del Moral Moreno</v>
      </c>
      <c r="C5" s="83" t="str">
        <f>'[1]Control_Actividades'!C5</f>
        <v>Pedro Juan</v>
      </c>
      <c r="D5" s="84">
        <v>8</v>
      </c>
      <c r="E5" s="84">
        <v>8</v>
      </c>
      <c r="F5" s="84">
        <v>8</v>
      </c>
      <c r="G5" s="84">
        <v>8</v>
      </c>
      <c r="H5" s="84">
        <v>8</v>
      </c>
      <c r="I5" s="99">
        <v>6</v>
      </c>
      <c r="J5" s="13">
        <f t="shared" si="0"/>
        <v>46</v>
      </c>
      <c r="K5" s="104">
        <f t="shared" si="2"/>
        <v>7.666666666666667</v>
      </c>
      <c r="L5" s="86"/>
      <c r="M5" s="3" t="s">
        <v>51</v>
      </c>
    </row>
    <row r="6" spans="1:13" ht="15.75">
      <c r="A6" s="85">
        <f t="shared" si="1"/>
        <v>5</v>
      </c>
      <c r="B6" s="83" t="str">
        <f>'[1]Control_Actividades'!B6</f>
        <v>EL Kadaoui Díaz</v>
      </c>
      <c r="C6" s="83" t="str">
        <f>'[1]Control_Actividades'!C6</f>
        <v>Laila</v>
      </c>
      <c r="D6" s="84">
        <v>7</v>
      </c>
      <c r="E6" s="84">
        <v>7</v>
      </c>
      <c r="F6" s="84">
        <v>7</v>
      </c>
      <c r="G6" s="84">
        <v>7</v>
      </c>
      <c r="H6" s="84">
        <v>7</v>
      </c>
      <c r="I6" s="99">
        <v>7</v>
      </c>
      <c r="J6" s="13">
        <f t="shared" si="0"/>
        <v>42</v>
      </c>
      <c r="K6" s="104">
        <f t="shared" si="2"/>
        <v>7</v>
      </c>
      <c r="L6" s="87"/>
      <c r="M6" s="3" t="s">
        <v>51</v>
      </c>
    </row>
    <row r="7" spans="1:13" ht="15.75">
      <c r="A7" s="85">
        <f t="shared" si="1"/>
        <v>6</v>
      </c>
      <c r="B7" s="83" t="str">
        <f>'[1]Control_Actividades'!B7</f>
        <v>Gil Minguell</v>
      </c>
      <c r="C7" s="83" t="str">
        <f>'[1]Control_Actividades'!C7</f>
        <v>Jaime</v>
      </c>
      <c r="D7" s="84">
        <v>7</v>
      </c>
      <c r="E7" s="84">
        <v>7</v>
      </c>
      <c r="F7" s="84">
        <v>7</v>
      </c>
      <c r="G7" s="84">
        <v>7</v>
      </c>
      <c r="H7" s="84">
        <v>7</v>
      </c>
      <c r="I7" s="99">
        <v>9</v>
      </c>
      <c r="J7" s="13">
        <f t="shared" si="0"/>
        <v>44</v>
      </c>
      <c r="K7" s="104">
        <f t="shared" si="2"/>
        <v>7.333333333333333</v>
      </c>
      <c r="L7" s="86"/>
      <c r="M7" s="3" t="s">
        <v>51</v>
      </c>
    </row>
    <row r="8" spans="1:13" ht="15.75">
      <c r="A8" s="85">
        <f t="shared" si="1"/>
        <v>7</v>
      </c>
      <c r="B8" s="83" t="str">
        <f>'[1]Control_Actividades'!B8</f>
        <v>González Quintana</v>
      </c>
      <c r="C8" s="83" t="str">
        <f>'[1]Control_Actividades'!C8</f>
        <v>Alejandro Jesús</v>
      </c>
      <c r="D8" s="84">
        <v>6</v>
      </c>
      <c r="E8" s="84">
        <v>6</v>
      </c>
      <c r="F8" s="84">
        <v>6</v>
      </c>
      <c r="G8" s="84">
        <v>6</v>
      </c>
      <c r="H8" s="84">
        <v>6</v>
      </c>
      <c r="I8" s="99">
        <v>6</v>
      </c>
      <c r="J8" s="13">
        <f t="shared" si="0"/>
        <v>36</v>
      </c>
      <c r="K8" s="109">
        <f t="shared" si="2"/>
        <v>6</v>
      </c>
      <c r="L8" s="87"/>
      <c r="M8" s="3" t="s">
        <v>147</v>
      </c>
    </row>
    <row r="9" spans="1:13" ht="15.75">
      <c r="A9" s="85">
        <f t="shared" si="1"/>
        <v>8</v>
      </c>
      <c r="B9" s="83" t="str">
        <f>'[1]Control_Actividades'!B9</f>
        <v>Guerra Jesús</v>
      </c>
      <c r="C9" s="83" t="str">
        <f>'[1]Control_Actividades'!C9</f>
        <v>José David</v>
      </c>
      <c r="D9" s="84">
        <v>6</v>
      </c>
      <c r="E9" s="84">
        <v>6</v>
      </c>
      <c r="F9" s="84">
        <v>6</v>
      </c>
      <c r="G9" s="84">
        <v>6</v>
      </c>
      <c r="H9" s="84">
        <v>4</v>
      </c>
      <c r="I9" s="99">
        <v>9</v>
      </c>
      <c r="J9" s="13">
        <f t="shared" si="0"/>
        <v>37</v>
      </c>
      <c r="K9" s="109">
        <f t="shared" si="2"/>
        <v>6.166666666666667</v>
      </c>
      <c r="L9" s="86"/>
      <c r="M9" s="3" t="s">
        <v>147</v>
      </c>
    </row>
    <row r="10" spans="1:13" ht="15.75">
      <c r="A10" s="85">
        <f t="shared" si="1"/>
        <v>9</v>
      </c>
      <c r="B10" s="83" t="str">
        <f>'[1]Control_Actividades'!B10</f>
        <v>Jiménez</v>
      </c>
      <c r="C10" s="83" t="str">
        <f>'[1]Control_Actividades'!C10</f>
        <v>Ricky Anthony</v>
      </c>
      <c r="D10" s="84">
        <v>5</v>
      </c>
      <c r="E10" s="84">
        <v>5</v>
      </c>
      <c r="F10" s="84">
        <v>5</v>
      </c>
      <c r="G10" s="84">
        <v>5</v>
      </c>
      <c r="H10" s="84">
        <v>7</v>
      </c>
      <c r="I10" s="99">
        <v>8</v>
      </c>
      <c r="J10" s="13">
        <f t="shared" si="0"/>
        <v>35</v>
      </c>
      <c r="K10" s="88">
        <f t="shared" si="2"/>
        <v>5.833333333333333</v>
      </c>
      <c r="L10" s="87"/>
      <c r="M10" s="3" t="s">
        <v>148</v>
      </c>
    </row>
    <row r="11" spans="1:13" ht="15.75">
      <c r="A11" s="85">
        <f t="shared" si="1"/>
        <v>10</v>
      </c>
      <c r="B11" s="83" t="str">
        <f>'[1]Control_Actividades'!B11</f>
        <v>Kesson Ortega</v>
      </c>
      <c r="C11" s="83" t="str">
        <f>'[1]Control_Actividades'!C11</f>
        <v>Nicky</v>
      </c>
      <c r="D11" s="84">
        <v>5</v>
      </c>
      <c r="E11" s="84">
        <v>5</v>
      </c>
      <c r="F11" s="84">
        <v>5</v>
      </c>
      <c r="G11" s="84">
        <v>5</v>
      </c>
      <c r="H11" s="84">
        <v>5</v>
      </c>
      <c r="I11" s="99">
        <v>10</v>
      </c>
      <c r="J11" s="13">
        <f t="shared" si="0"/>
        <v>35</v>
      </c>
      <c r="K11" s="88">
        <f t="shared" si="2"/>
        <v>5.833333333333333</v>
      </c>
      <c r="L11" s="86"/>
      <c r="M11" s="3" t="s">
        <v>148</v>
      </c>
    </row>
    <row r="12" spans="1:13" ht="15.75">
      <c r="A12" s="85">
        <f t="shared" si="1"/>
        <v>11</v>
      </c>
      <c r="B12" s="83" t="str">
        <f>'[1]Control_Actividades'!B12</f>
        <v>López Pérez</v>
      </c>
      <c r="C12" s="83" t="str">
        <f>'[1]Control_Actividades'!C12</f>
        <v>Jorge Luis</v>
      </c>
      <c r="D12" s="84">
        <v>4</v>
      </c>
      <c r="E12" s="84">
        <v>4</v>
      </c>
      <c r="F12" s="84">
        <v>4</v>
      </c>
      <c r="G12" s="84">
        <v>4</v>
      </c>
      <c r="H12" s="84">
        <v>4</v>
      </c>
      <c r="I12" s="99">
        <v>7</v>
      </c>
      <c r="J12" s="13">
        <f t="shared" si="0"/>
        <v>27</v>
      </c>
      <c r="K12" s="89">
        <f t="shared" si="2"/>
        <v>4.5</v>
      </c>
      <c r="L12" s="87"/>
      <c r="M12" s="3" t="s">
        <v>149</v>
      </c>
    </row>
    <row r="13" spans="1:13" ht="15.75">
      <c r="A13" s="85">
        <f t="shared" si="1"/>
        <v>12</v>
      </c>
      <c r="B13" s="83" t="str">
        <f>'[1]Control_Actividades'!B13</f>
        <v>Luján Cano</v>
      </c>
      <c r="C13" s="83" t="str">
        <f>'[1]Control_Actividades'!C13</f>
        <v>Adrián</v>
      </c>
      <c r="D13" s="84">
        <v>4</v>
      </c>
      <c r="E13" s="84">
        <v>4</v>
      </c>
      <c r="F13" s="84">
        <v>4</v>
      </c>
      <c r="G13" s="84">
        <v>4</v>
      </c>
      <c r="H13" s="84">
        <v>4</v>
      </c>
      <c r="I13" s="99">
        <v>8</v>
      </c>
      <c r="J13" s="13">
        <f t="shared" si="0"/>
        <v>28</v>
      </c>
      <c r="K13" s="89">
        <f t="shared" si="2"/>
        <v>4.666666666666667</v>
      </c>
      <c r="L13" s="86"/>
      <c r="M13" s="3" t="s">
        <v>149</v>
      </c>
    </row>
    <row r="14" spans="1:13" ht="15.75">
      <c r="A14" s="85">
        <f t="shared" si="1"/>
        <v>13</v>
      </c>
      <c r="B14" s="83" t="str">
        <f>'[1]Control_Actividades'!B14</f>
        <v>Martel Santos</v>
      </c>
      <c r="C14" s="83" t="str">
        <f>'[1]Control_Actividades'!C14</f>
        <v>Ana Beatríz  </v>
      </c>
      <c r="D14" s="84">
        <v>3</v>
      </c>
      <c r="E14" s="84">
        <v>3</v>
      </c>
      <c r="F14" s="84">
        <v>3</v>
      </c>
      <c r="G14" s="84">
        <v>3</v>
      </c>
      <c r="H14" s="84">
        <v>3</v>
      </c>
      <c r="I14" s="99">
        <v>5</v>
      </c>
      <c r="J14" s="13">
        <f t="shared" si="0"/>
        <v>20</v>
      </c>
      <c r="K14" s="89">
        <f t="shared" si="2"/>
        <v>3.3333333333333335</v>
      </c>
      <c r="L14" s="87"/>
      <c r="M14" s="3" t="s">
        <v>149</v>
      </c>
    </row>
    <row r="15" spans="1:13" ht="15.75">
      <c r="A15" s="85">
        <f t="shared" si="1"/>
        <v>14</v>
      </c>
      <c r="B15" s="83" t="str">
        <f>'[1]Control_Actividades'!B15</f>
        <v>Medina López</v>
      </c>
      <c r="C15" s="83" t="str">
        <f>'[1]Control_Actividades'!C15</f>
        <v>Oredana</v>
      </c>
      <c r="D15" s="84">
        <v>3</v>
      </c>
      <c r="E15" s="84">
        <v>3</v>
      </c>
      <c r="F15" s="84">
        <v>3</v>
      </c>
      <c r="G15" s="84">
        <v>3</v>
      </c>
      <c r="H15" s="84">
        <v>3</v>
      </c>
      <c r="I15" s="99">
        <v>6</v>
      </c>
      <c r="J15" s="13">
        <f t="shared" si="0"/>
        <v>21</v>
      </c>
      <c r="K15" s="89">
        <f t="shared" si="2"/>
        <v>3.5</v>
      </c>
      <c r="L15" s="86"/>
      <c r="M15" s="3" t="s">
        <v>149</v>
      </c>
    </row>
    <row r="16" spans="1:13" ht="15.75">
      <c r="A16" s="85">
        <f t="shared" si="1"/>
        <v>15</v>
      </c>
      <c r="B16" s="83" t="str">
        <f>'[1]Control_Actividades'!B16</f>
        <v>Morales Sarmiento</v>
      </c>
      <c r="C16" s="83" t="str">
        <f>'[1]Control_Actividades'!C16</f>
        <v>Talia Teresa </v>
      </c>
      <c r="D16" s="84">
        <v>1</v>
      </c>
      <c r="E16" s="84">
        <v>1</v>
      </c>
      <c r="F16" s="84">
        <v>1</v>
      </c>
      <c r="G16" s="84">
        <v>1</v>
      </c>
      <c r="H16" s="84">
        <v>1</v>
      </c>
      <c r="I16" s="99">
        <v>4</v>
      </c>
      <c r="J16" s="13">
        <f t="shared" si="0"/>
        <v>9</v>
      </c>
      <c r="K16" s="89">
        <f t="shared" si="2"/>
        <v>1.5</v>
      </c>
      <c r="L16" s="87"/>
      <c r="M16" s="3" t="s">
        <v>149</v>
      </c>
    </row>
    <row r="17" spans="1:13" ht="15.75">
      <c r="A17" s="85">
        <f t="shared" si="1"/>
        <v>16</v>
      </c>
      <c r="B17" s="83" t="str">
        <f>'[1]Control_Actividades'!B17</f>
        <v>Ojeda Rodríguez</v>
      </c>
      <c r="C17" s="83" t="str">
        <f>'[1]Control_Actividades'!C17</f>
        <v>Kilian</v>
      </c>
      <c r="D17" s="84">
        <v>4</v>
      </c>
      <c r="E17" s="84">
        <v>9</v>
      </c>
      <c r="F17" s="84">
        <v>2</v>
      </c>
      <c r="G17" s="84">
        <v>3</v>
      </c>
      <c r="H17" s="84">
        <v>0</v>
      </c>
      <c r="I17" s="99">
        <v>6</v>
      </c>
      <c r="J17" s="13">
        <f t="shared" si="0"/>
        <v>24</v>
      </c>
      <c r="K17" s="89">
        <f t="shared" si="2"/>
        <v>4</v>
      </c>
      <c r="M17" s="3" t="s">
        <v>51</v>
      </c>
    </row>
    <row r="18" ht="15"/>
    <row r="19" spans="3:13" ht="18" customHeight="1">
      <c r="C19" s="1">
        <v>10</v>
      </c>
      <c r="D19" s="3">
        <f aca="true" t="shared" si="3" ref="D19:I19">COUNTIF(D2:D17,10)</f>
        <v>1</v>
      </c>
      <c r="E19" s="3">
        <f t="shared" si="3"/>
        <v>1</v>
      </c>
      <c r="F19" s="3">
        <f t="shared" si="3"/>
        <v>2</v>
      </c>
      <c r="G19" s="3">
        <f t="shared" si="3"/>
        <v>1</v>
      </c>
      <c r="H19" s="3">
        <f t="shared" si="3"/>
        <v>2</v>
      </c>
      <c r="I19" s="3">
        <f t="shared" si="3"/>
        <v>2</v>
      </c>
      <c r="K19" s="107">
        <f>COUNTIF(K2:K17,"&gt;=9")</f>
        <v>2</v>
      </c>
      <c r="L19" s="90" t="s">
        <v>146</v>
      </c>
      <c r="M19" s="3">
        <f>COUNTIF(M2:M17,"SB")</f>
        <v>2</v>
      </c>
    </row>
    <row r="20" spans="2:13" ht="18" customHeight="1">
      <c r="B20" s="91"/>
      <c r="C20" s="1">
        <v>9</v>
      </c>
      <c r="D20" s="3">
        <f aca="true" t="shared" si="4" ref="D20:I20">COUNTIF(D2:D17,9)</f>
        <v>1</v>
      </c>
      <c r="E20" s="3">
        <f t="shared" si="4"/>
        <v>2</v>
      </c>
      <c r="F20" s="3">
        <f t="shared" si="4"/>
        <v>1</v>
      </c>
      <c r="G20" s="3">
        <f t="shared" si="4"/>
        <v>0</v>
      </c>
      <c r="H20" s="3">
        <f t="shared" si="4"/>
        <v>1</v>
      </c>
      <c r="I20" s="102">
        <f t="shared" si="4"/>
        <v>4</v>
      </c>
      <c r="J20" s="103"/>
      <c r="K20" s="110">
        <f>COUNTIF(K2:K17,"&gt;=7")-COUNTIF(K2:K17,"&gt;=8,999")</f>
        <v>4</v>
      </c>
      <c r="L20" s="90" t="s">
        <v>51</v>
      </c>
      <c r="M20" s="3">
        <f>COUNTIF(M2:M17,"NO")</f>
        <v>5</v>
      </c>
    </row>
    <row r="21" spans="2:13" ht="18" customHeight="1">
      <c r="B21" s="91"/>
      <c r="C21" s="1">
        <v>8</v>
      </c>
      <c r="D21" s="3">
        <f aca="true" t="shared" si="5" ref="D21:I21">COUNTIF(D2:D17,8)</f>
        <v>2</v>
      </c>
      <c r="E21" s="3">
        <f t="shared" si="5"/>
        <v>2</v>
      </c>
      <c r="F21" s="3">
        <f t="shared" si="5"/>
        <v>1</v>
      </c>
      <c r="G21" s="3">
        <f t="shared" si="5"/>
        <v>2</v>
      </c>
      <c r="H21" s="3">
        <f t="shared" si="5"/>
        <v>1</v>
      </c>
      <c r="I21" s="3">
        <f t="shared" si="5"/>
        <v>2</v>
      </c>
      <c r="K21" s="111">
        <f>COUNTIF(K3:K18,"&gt;=6")-COUNTIF(K3:K18,"&gt;=6,999")</f>
        <v>2</v>
      </c>
      <c r="L21" s="90" t="s">
        <v>147</v>
      </c>
      <c r="M21" s="3">
        <f>COUNTIF(M2:M17,"BI")</f>
        <v>2</v>
      </c>
    </row>
    <row r="22" spans="2:13" ht="18" customHeight="1">
      <c r="B22" s="91"/>
      <c r="C22" s="1">
        <v>7</v>
      </c>
      <c r="D22" s="3">
        <f aca="true" t="shared" si="6" ref="D22:I22">COUNTIF(D2:D17,7)</f>
        <v>2</v>
      </c>
      <c r="E22" s="3">
        <f t="shared" si="6"/>
        <v>2</v>
      </c>
      <c r="F22" s="3">
        <f t="shared" si="6"/>
        <v>2</v>
      </c>
      <c r="G22" s="3">
        <f t="shared" si="6"/>
        <v>2</v>
      </c>
      <c r="H22" s="3">
        <f t="shared" si="6"/>
        <v>3</v>
      </c>
      <c r="I22" s="3">
        <f t="shared" si="6"/>
        <v>2</v>
      </c>
      <c r="K22" s="108">
        <f>COUNTIF(K4:K19,"&gt;=5")-COUNTIF(K4:K19,"&gt;=5,999")</f>
        <v>2</v>
      </c>
      <c r="L22" s="90" t="s">
        <v>148</v>
      </c>
      <c r="M22" s="3">
        <f>COUNTIF(M2:M17,"SU")</f>
        <v>2</v>
      </c>
    </row>
    <row r="23" spans="2:13" ht="18" customHeight="1">
      <c r="B23" s="91"/>
      <c r="C23" s="1">
        <v>6</v>
      </c>
      <c r="D23" s="3">
        <f aca="true" t="shared" si="7" ref="D23:I23">COUNTIF(D2:D17,6)</f>
        <v>2</v>
      </c>
      <c r="E23" s="3">
        <f t="shared" si="7"/>
        <v>2</v>
      </c>
      <c r="F23" s="3">
        <f t="shared" si="7"/>
        <v>2</v>
      </c>
      <c r="G23" s="3">
        <f t="shared" si="7"/>
        <v>3</v>
      </c>
      <c r="H23" s="3">
        <f t="shared" si="7"/>
        <v>1</v>
      </c>
      <c r="I23" s="3">
        <f t="shared" si="7"/>
        <v>4</v>
      </c>
      <c r="K23" s="100">
        <f>COUNTIF(K2:K17,"&lt;=4,999")</f>
        <v>6</v>
      </c>
      <c r="L23" s="90" t="s">
        <v>149</v>
      </c>
      <c r="M23" s="3">
        <f>COUNTIF(M2:M17,"IN")</f>
        <v>5</v>
      </c>
    </row>
    <row r="24" spans="2:13" ht="18" customHeight="1" thickBot="1">
      <c r="B24" s="91"/>
      <c r="C24" s="1">
        <v>5</v>
      </c>
      <c r="D24" s="3">
        <f aca="true" t="shared" si="8" ref="D24:I24">COUNTIF(D2:D17,5)</f>
        <v>2</v>
      </c>
      <c r="E24" s="3">
        <f t="shared" si="8"/>
        <v>2</v>
      </c>
      <c r="F24" s="3">
        <f t="shared" si="8"/>
        <v>2</v>
      </c>
      <c r="G24" s="3">
        <f t="shared" si="8"/>
        <v>2</v>
      </c>
      <c r="H24" s="3">
        <f t="shared" si="8"/>
        <v>1</v>
      </c>
      <c r="I24" s="3">
        <f t="shared" si="8"/>
        <v>1</v>
      </c>
      <c r="M24" s="92">
        <f>COUNTIF(M2:M17,"Sin Nota")</f>
        <v>0</v>
      </c>
    </row>
    <row r="25" spans="2:13" ht="18" customHeight="1" thickBot="1">
      <c r="B25" s="91"/>
      <c r="C25" s="1">
        <v>4</v>
      </c>
      <c r="D25" s="3">
        <f aca="true" t="shared" si="9" ref="D25:I25">COUNTIF(D2:D17,"&lt;5")</f>
        <v>6</v>
      </c>
      <c r="E25" s="3">
        <f t="shared" si="9"/>
        <v>5</v>
      </c>
      <c r="F25" s="3">
        <f t="shared" si="9"/>
        <v>6</v>
      </c>
      <c r="G25" s="3">
        <f t="shared" si="9"/>
        <v>6</v>
      </c>
      <c r="H25" s="3">
        <f t="shared" si="9"/>
        <v>7</v>
      </c>
      <c r="I25" s="3">
        <f t="shared" si="9"/>
        <v>1</v>
      </c>
      <c r="J25" s="93" t="s">
        <v>150</v>
      </c>
      <c r="K25" s="94">
        <f>SUM(K19:K23)</f>
        <v>16</v>
      </c>
      <c r="M25" s="94">
        <f>SUM(M19:M24)</f>
        <v>16</v>
      </c>
    </row>
    <row r="26" spans="2:13" ht="19.5" thickBot="1">
      <c r="B26" s="91"/>
      <c r="C26" s="93" t="s">
        <v>150</v>
      </c>
      <c r="D26" s="95">
        <f aca="true" t="shared" si="10" ref="D26:I26">SUM(D19:D25)</f>
        <v>16</v>
      </c>
      <c r="E26" s="95">
        <f t="shared" si="10"/>
        <v>16</v>
      </c>
      <c r="F26" s="95">
        <f t="shared" si="10"/>
        <v>16</v>
      </c>
      <c r="G26" s="95">
        <f t="shared" si="10"/>
        <v>16</v>
      </c>
      <c r="H26" s="95">
        <f t="shared" si="10"/>
        <v>16</v>
      </c>
      <c r="I26" s="95">
        <f t="shared" si="10"/>
        <v>16</v>
      </c>
      <c r="J26" s="93" t="s">
        <v>151</v>
      </c>
      <c r="K26" s="96">
        <v>16</v>
      </c>
      <c r="M26" s="96">
        <v>16</v>
      </c>
    </row>
    <row r="27" ht="15"/>
    <row r="28" spans="4:11" ht="15.75">
      <c r="D28" s="84"/>
      <c r="K28" s="101">
        <f>COUNTIF(K2:K17,"&gt;=7")-COUNTIF(K2:K17,"&gt;8,9")</f>
        <v>4</v>
      </c>
    </row>
    <row r="29" ht="15"/>
    <row r="30" ht="15"/>
  </sheetData>
  <sheetProtection/>
  <protectedRanges>
    <protectedRange sqref="B2:C17" name="ApellidosNombre"/>
  </protectedRanges>
  <dataValidations count="2">
    <dataValidation type="list" showInputMessage="1" showErrorMessage="1" sqref="M2:M17">
      <formula1>"---,SB,NO,BI,SU,IN,Sin Nota"</formula1>
    </dataValidation>
    <dataValidation type="list" allowBlank="1" showInputMessage="1" showErrorMessage="1" sqref="D28 D2:H17">
      <formula1>"---,10,9,8,7,6,5,4,3,2,1,0"</formula1>
    </dataValidation>
  </dataValidations>
  <printOptions/>
  <pageMargins left="0.2755905511811024" right="0.1968503937007874" top="1.1023622047244095" bottom="0.4724409448818898" header="0.1968503937007874" footer="0.31496062992125984"/>
  <pageSetup horizontalDpi="600" verticalDpi="600" orientation="landscape" paperSize="9" r:id="rId2"/>
  <headerFooter>
    <oddHeader>&amp;C&amp;"-,Negrita"&amp;20Contar cantidad entre celdas que cumplen dos criterios 
CONTAR.SI(K2:K17;"&gt;=7,001")-CONTAR.SI(K2:K17;"&gt;=7,999")&amp;"-,Normal"&amp;11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2" sqref="L12"/>
    </sheetView>
  </sheetViews>
  <sheetFormatPr defaultColWidth="11.421875" defaultRowHeight="15"/>
  <cols>
    <col min="1" max="1" width="4.57421875" style="0" customWidth="1"/>
    <col min="2" max="2" width="13.57421875" style="0" customWidth="1"/>
    <col min="3" max="8" width="8.7109375" style="0" customWidth="1"/>
    <col min="9" max="9" width="9.57421875" style="0" customWidth="1"/>
    <col min="10" max="10" width="10.140625" style="0" customWidth="1"/>
    <col min="11" max="11" width="13.00390625" style="0" customWidth="1"/>
    <col min="12" max="12" width="29.421875" style="0" customWidth="1"/>
  </cols>
  <sheetData>
    <row r="1" spans="1:10" s="2" customFormat="1" ht="36" customHeight="1" thickBot="1">
      <c r="A1" s="17" t="s">
        <v>0</v>
      </c>
      <c r="B1" s="17" t="s">
        <v>4</v>
      </c>
      <c r="C1" s="20" t="s">
        <v>62</v>
      </c>
      <c r="D1" s="20" t="s">
        <v>57</v>
      </c>
      <c r="E1" s="20" t="s">
        <v>58</v>
      </c>
      <c r="F1" s="20" t="s">
        <v>59</v>
      </c>
      <c r="G1" s="20" t="s">
        <v>60</v>
      </c>
      <c r="H1" s="20" t="s">
        <v>61</v>
      </c>
      <c r="I1" s="17" t="s">
        <v>29</v>
      </c>
      <c r="J1" s="20" t="s">
        <v>63</v>
      </c>
    </row>
    <row r="2" spans="1:10" ht="16.5" customHeight="1" thickTop="1">
      <c r="A2" s="13">
        <v>1</v>
      </c>
      <c r="B2" s="14" t="s">
        <v>1</v>
      </c>
      <c r="C2" s="15">
        <v>10</v>
      </c>
      <c r="D2" s="15">
        <v>7</v>
      </c>
      <c r="E2" s="15">
        <v>8</v>
      </c>
      <c r="F2" s="15">
        <v>6</v>
      </c>
      <c r="G2" s="15">
        <v>4</v>
      </c>
      <c r="H2" s="15">
        <v>5</v>
      </c>
      <c r="I2" s="16">
        <f>SUM(C2:H2)</f>
        <v>40</v>
      </c>
      <c r="J2" s="18">
        <f>L8</f>
        <v>0</v>
      </c>
    </row>
    <row r="3" spans="1:10" ht="16.5" customHeight="1">
      <c r="A3" s="3">
        <v>2</v>
      </c>
      <c r="B3" s="4" t="s">
        <v>2</v>
      </c>
      <c r="C3" s="6">
        <v>5</v>
      </c>
      <c r="D3" s="6">
        <v>5</v>
      </c>
      <c r="E3" s="6">
        <v>5</v>
      </c>
      <c r="F3" s="6">
        <v>5</v>
      </c>
      <c r="G3" s="6">
        <v>8</v>
      </c>
      <c r="H3" s="6">
        <v>8</v>
      </c>
      <c r="I3" s="7">
        <f aca="true" t="shared" si="0" ref="I3:I21">SUM(C3:H3)</f>
        <v>36</v>
      </c>
      <c r="J3" s="18">
        <f aca="true" t="shared" si="1" ref="J3:J21">I3/6</f>
        <v>6</v>
      </c>
    </row>
    <row r="4" spans="1:10" ht="16.5" customHeight="1">
      <c r="A4" s="3">
        <v>3</v>
      </c>
      <c r="B4" s="4" t="s">
        <v>3</v>
      </c>
      <c r="C4" s="6">
        <v>4</v>
      </c>
      <c r="D4" s="6">
        <v>4</v>
      </c>
      <c r="E4" s="6">
        <v>4</v>
      </c>
      <c r="F4" s="6">
        <v>4</v>
      </c>
      <c r="G4" s="6">
        <v>4</v>
      </c>
      <c r="H4" s="6">
        <v>8</v>
      </c>
      <c r="I4" s="7">
        <f t="shared" si="0"/>
        <v>28</v>
      </c>
      <c r="J4" s="18">
        <f t="shared" si="1"/>
        <v>4.666666666666667</v>
      </c>
    </row>
    <row r="5" spans="1:10" ht="16.5" customHeight="1">
      <c r="A5" s="3">
        <v>4</v>
      </c>
      <c r="B5" s="4" t="s">
        <v>5</v>
      </c>
      <c r="C5" s="6">
        <v>5</v>
      </c>
      <c r="D5" s="6"/>
      <c r="E5" s="6">
        <v>6</v>
      </c>
      <c r="F5" s="6">
        <v>10</v>
      </c>
      <c r="G5" s="6"/>
      <c r="H5" s="6">
        <v>9</v>
      </c>
      <c r="I5" s="7">
        <f t="shared" si="0"/>
        <v>30</v>
      </c>
      <c r="J5" s="18">
        <f t="shared" si="1"/>
        <v>5</v>
      </c>
    </row>
    <row r="6" spans="1:10" ht="16.5" customHeight="1">
      <c r="A6" s="3">
        <v>5</v>
      </c>
      <c r="B6" s="4" t="s">
        <v>7</v>
      </c>
      <c r="C6" s="6"/>
      <c r="D6" s="6"/>
      <c r="E6" s="6"/>
      <c r="F6" s="6"/>
      <c r="G6" s="6"/>
      <c r="H6" s="6"/>
      <c r="I6" s="7">
        <f t="shared" si="0"/>
        <v>0</v>
      </c>
      <c r="J6" s="18">
        <f t="shared" si="1"/>
        <v>0</v>
      </c>
    </row>
    <row r="7" spans="1:10" ht="16.5" customHeight="1">
      <c r="A7" s="3">
        <v>6</v>
      </c>
      <c r="B7" s="4" t="s">
        <v>8</v>
      </c>
      <c r="C7" s="6"/>
      <c r="D7" s="6"/>
      <c r="E7" s="6"/>
      <c r="F7" s="6"/>
      <c r="G7" s="6"/>
      <c r="H7" s="6"/>
      <c r="I7" s="7">
        <f t="shared" si="0"/>
        <v>0</v>
      </c>
      <c r="J7" s="18">
        <f t="shared" si="1"/>
        <v>0</v>
      </c>
    </row>
    <row r="8" spans="1:10" ht="16.5" customHeight="1">
      <c r="A8" s="3">
        <v>7</v>
      </c>
      <c r="B8" s="4" t="s">
        <v>9</v>
      </c>
      <c r="C8" s="6"/>
      <c r="D8" s="6"/>
      <c r="E8" s="6"/>
      <c r="F8" s="6"/>
      <c r="G8" s="6"/>
      <c r="H8" s="6"/>
      <c r="I8" s="7">
        <f t="shared" si="0"/>
        <v>0</v>
      </c>
      <c r="J8" s="18">
        <f t="shared" si="1"/>
        <v>0</v>
      </c>
    </row>
    <row r="9" spans="1:10" ht="16.5" customHeight="1">
      <c r="A9" s="3">
        <v>8</v>
      </c>
      <c r="B9" s="4" t="s">
        <v>10</v>
      </c>
      <c r="C9" s="6"/>
      <c r="D9" s="6"/>
      <c r="E9" s="6"/>
      <c r="F9" s="6"/>
      <c r="G9" s="6"/>
      <c r="H9" s="6"/>
      <c r="I9" s="7">
        <f t="shared" si="0"/>
        <v>0</v>
      </c>
      <c r="J9" s="18">
        <f t="shared" si="1"/>
        <v>0</v>
      </c>
    </row>
    <row r="10" spans="1:10" ht="16.5" customHeight="1">
      <c r="A10" s="3">
        <v>9</v>
      </c>
      <c r="B10" s="4" t="s">
        <v>11</v>
      </c>
      <c r="C10" s="6"/>
      <c r="D10" s="6"/>
      <c r="E10" s="6"/>
      <c r="F10" s="6"/>
      <c r="G10" s="6"/>
      <c r="H10" s="6"/>
      <c r="I10" s="7">
        <f t="shared" si="0"/>
        <v>0</v>
      </c>
      <c r="J10" s="18">
        <f t="shared" si="1"/>
        <v>0</v>
      </c>
    </row>
    <row r="11" spans="1:10" ht="16.5" customHeight="1">
      <c r="A11" s="3">
        <v>10</v>
      </c>
      <c r="B11" s="4" t="s">
        <v>13</v>
      </c>
      <c r="C11" s="6"/>
      <c r="D11" s="6"/>
      <c r="E11" s="6"/>
      <c r="F11" s="6"/>
      <c r="G11" s="6"/>
      <c r="H11" s="6"/>
      <c r="I11" s="7">
        <f t="shared" si="0"/>
        <v>0</v>
      </c>
      <c r="J11" s="18">
        <f t="shared" si="1"/>
        <v>0</v>
      </c>
    </row>
    <row r="12" spans="1:10" ht="16.5" customHeight="1">
      <c r="A12" s="3">
        <v>11</v>
      </c>
      <c r="B12" s="4" t="s">
        <v>12</v>
      </c>
      <c r="C12" s="6"/>
      <c r="D12" s="6"/>
      <c r="E12" s="6"/>
      <c r="F12" s="6"/>
      <c r="G12" s="6"/>
      <c r="H12" s="6"/>
      <c r="I12" s="7">
        <f t="shared" si="0"/>
        <v>0</v>
      </c>
      <c r="J12" s="18">
        <f t="shared" si="1"/>
        <v>0</v>
      </c>
    </row>
    <row r="13" spans="1:10" ht="16.5" customHeight="1">
      <c r="A13" s="3">
        <v>12</v>
      </c>
      <c r="B13" s="4" t="s">
        <v>14</v>
      </c>
      <c r="C13" s="6"/>
      <c r="D13" s="6"/>
      <c r="E13" s="6"/>
      <c r="F13" s="6"/>
      <c r="G13" s="6"/>
      <c r="H13" s="6"/>
      <c r="I13" s="7">
        <f t="shared" si="0"/>
        <v>0</v>
      </c>
      <c r="J13" s="18">
        <f t="shared" si="1"/>
        <v>0</v>
      </c>
    </row>
    <row r="14" spans="1:10" ht="16.5" customHeight="1">
      <c r="A14" s="3">
        <v>13</v>
      </c>
      <c r="B14" s="4" t="s">
        <v>15</v>
      </c>
      <c r="C14" s="6"/>
      <c r="D14" s="6"/>
      <c r="E14" s="6"/>
      <c r="F14" s="6"/>
      <c r="G14" s="6"/>
      <c r="H14" s="6"/>
      <c r="I14" s="7">
        <f t="shared" si="0"/>
        <v>0</v>
      </c>
      <c r="J14" s="18">
        <f t="shared" si="1"/>
        <v>0</v>
      </c>
    </row>
    <row r="15" spans="1:10" ht="16.5" customHeight="1">
      <c r="A15" s="3">
        <v>14</v>
      </c>
      <c r="B15" s="4" t="s">
        <v>16</v>
      </c>
      <c r="C15" s="6"/>
      <c r="D15" s="6"/>
      <c r="E15" s="6"/>
      <c r="F15" s="6"/>
      <c r="G15" s="6"/>
      <c r="H15" s="6"/>
      <c r="I15" s="7">
        <f t="shared" si="0"/>
        <v>0</v>
      </c>
      <c r="J15" s="18">
        <f t="shared" si="1"/>
        <v>0</v>
      </c>
    </row>
    <row r="16" spans="1:10" ht="16.5" customHeight="1">
      <c r="A16" s="3">
        <v>15</v>
      </c>
      <c r="B16" s="4" t="s">
        <v>17</v>
      </c>
      <c r="C16" s="6"/>
      <c r="D16" s="6"/>
      <c r="E16" s="6"/>
      <c r="F16" s="6"/>
      <c r="G16" s="6"/>
      <c r="H16" s="6"/>
      <c r="I16" s="7">
        <f t="shared" si="0"/>
        <v>0</v>
      </c>
      <c r="J16" s="18">
        <f t="shared" si="1"/>
        <v>0</v>
      </c>
    </row>
    <row r="17" spans="1:10" ht="16.5" customHeight="1">
      <c r="A17" s="3">
        <v>16</v>
      </c>
      <c r="B17" s="4" t="s">
        <v>18</v>
      </c>
      <c r="C17" s="6"/>
      <c r="D17" s="6"/>
      <c r="E17" s="6"/>
      <c r="F17" s="6"/>
      <c r="G17" s="6"/>
      <c r="H17" s="6"/>
      <c r="I17" s="7">
        <f t="shared" si="0"/>
        <v>0</v>
      </c>
      <c r="J17" s="18">
        <f t="shared" si="1"/>
        <v>0</v>
      </c>
    </row>
    <row r="18" spans="1:10" ht="16.5" customHeight="1">
      <c r="A18" s="3">
        <v>17</v>
      </c>
      <c r="B18" s="4" t="s">
        <v>19</v>
      </c>
      <c r="C18" s="6"/>
      <c r="D18" s="6"/>
      <c r="E18" s="6"/>
      <c r="F18" s="6"/>
      <c r="G18" s="6"/>
      <c r="H18" s="6"/>
      <c r="I18" s="7">
        <f t="shared" si="0"/>
        <v>0</v>
      </c>
      <c r="J18" s="18">
        <f t="shared" si="1"/>
        <v>0</v>
      </c>
    </row>
    <row r="19" spans="1:10" ht="16.5" customHeight="1">
      <c r="A19" s="3">
        <v>18</v>
      </c>
      <c r="B19" s="4" t="s">
        <v>20</v>
      </c>
      <c r="C19" s="6"/>
      <c r="D19" s="6"/>
      <c r="E19" s="6"/>
      <c r="F19" s="6"/>
      <c r="G19" s="6"/>
      <c r="H19" s="6"/>
      <c r="I19" s="7">
        <f t="shared" si="0"/>
        <v>0</v>
      </c>
      <c r="J19" s="18">
        <f t="shared" si="1"/>
        <v>0</v>
      </c>
    </row>
    <row r="20" spans="1:10" ht="16.5" customHeight="1">
      <c r="A20" s="3">
        <v>19</v>
      </c>
      <c r="B20" s="4" t="s">
        <v>21</v>
      </c>
      <c r="C20" s="6"/>
      <c r="D20" s="6"/>
      <c r="E20" s="6"/>
      <c r="F20" s="6"/>
      <c r="G20" s="6"/>
      <c r="H20" s="6"/>
      <c r="I20" s="7">
        <f t="shared" si="0"/>
        <v>0</v>
      </c>
      <c r="J20" s="18">
        <f t="shared" si="1"/>
        <v>0</v>
      </c>
    </row>
    <row r="21" spans="1:10" ht="16.5" customHeight="1">
      <c r="A21" s="3">
        <v>20</v>
      </c>
      <c r="B21" s="4" t="s">
        <v>22</v>
      </c>
      <c r="C21" s="6"/>
      <c r="D21" s="6"/>
      <c r="E21" s="6"/>
      <c r="F21" s="6"/>
      <c r="G21" s="6"/>
      <c r="H21" s="6"/>
      <c r="I21" s="7">
        <f t="shared" si="0"/>
        <v>0</v>
      </c>
      <c r="J21" s="18">
        <f t="shared" si="1"/>
        <v>0</v>
      </c>
    </row>
    <row r="29" ht="24" customHeight="1"/>
  </sheetData>
  <sheetProtection/>
  <printOptions/>
  <pageMargins left="0.7480314960629921" right="0.31496062992125984" top="1.09" bottom="0.5511811023622047" header="0.31496062992125984" footer="0.31496062992125984"/>
  <pageSetup horizontalDpi="300" verticalDpi="300" orientation="landscape" paperSize="9" scale="97" r:id="rId2"/>
  <headerFooter>
    <oddHeader>&amp;C&amp;"-,Negrita"&amp;20Hallar la media de varios datos.
=H2/6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Marrero</dc:creator>
  <cp:keywords/>
  <dc:description/>
  <cp:lastModifiedBy>Miguel</cp:lastModifiedBy>
  <cp:lastPrinted>2012-04-28T13:05:27Z</cp:lastPrinted>
  <dcterms:created xsi:type="dcterms:W3CDTF">2011-01-20T19:45:58Z</dcterms:created>
  <dcterms:modified xsi:type="dcterms:W3CDTF">2013-01-01T19:00:21Z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